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0005" firstSheet="5" activeTab="5"/>
  </bookViews>
  <sheets>
    <sheet name="初评指标体系" sheetId="1" state="hidden" r:id="rId1"/>
    <sheet name="基础数据表" sheetId="2" state="hidden" r:id="rId2"/>
    <sheet name="初评指标表" sheetId="3" state="hidden" r:id="rId3"/>
    <sheet name="指标排序及赋值" sheetId="4" state="hidden" r:id="rId4"/>
    <sheet name="初评打分表" sheetId="5" state="hidden" r:id="rId5"/>
    <sheet name="通过2017年战略性新兴产业骨干企业复审名单" sheetId="6" r:id="rId6"/>
    <sheet name="通过2017年战略性新兴产业培育企业复审名单" sheetId="7" r:id="rId7"/>
    <sheet name="2017年未申请复审企业名单" sheetId="8" r:id="rId8"/>
  </sheets>
  <definedNames>
    <definedName name="_xlnm._FilterDatabase" localSheetId="1" hidden="1">'基础数据表'!$A$3:$AL$119</definedName>
    <definedName name="_xlnm._FilterDatabase" localSheetId="2" hidden="1">'初评指标表'!$A$3:$X$119</definedName>
    <definedName name="_xlnm._FilterDatabase" localSheetId="3" hidden="1">'指标排序及赋值'!$A$3:$X$119</definedName>
    <definedName name="_xlnm._FilterDatabase" localSheetId="4" hidden="1">'初评打分表'!$A$2:$Z$119</definedName>
    <definedName name="_xlnm._FilterDatabase" localSheetId="5" hidden="1">'通过2017年战略性新兴产业骨干企业复审名单'!$A$2:$C$35</definedName>
  </definedNames>
  <calcPr fullCalcOnLoad="1" iterate="1" iterateCount="100" iterateDelta="0.001"/>
  <oleSize ref="A1:IE70"/>
</workbook>
</file>

<file path=xl/sharedStrings.xml><?xml version="1.0" encoding="utf-8"?>
<sst xmlns="http://schemas.openxmlformats.org/spreadsheetml/2006/main" count="2400" uniqueCount="503">
  <si>
    <t>2015年省战略性新兴产业骨干企业复审评价指标体系</t>
  </si>
  <si>
    <t>一级指标</t>
  </si>
  <si>
    <t>二级指标</t>
  </si>
  <si>
    <t>三级指标</t>
  </si>
  <si>
    <t>编号</t>
  </si>
  <si>
    <t>分值</t>
  </si>
  <si>
    <t>分级</t>
  </si>
  <si>
    <t>对应各级权数</t>
  </si>
  <si>
    <t>说明</t>
  </si>
  <si>
    <t>企业发展情况(46)</t>
  </si>
  <si>
    <t>发展规模(18)</t>
  </si>
  <si>
    <t>人均总资产</t>
  </si>
  <si>
    <t>S1</t>
  </si>
  <si>
    <t>连续</t>
  </si>
  <si>
    <t>0.6～1.0</t>
  </si>
  <si>
    <t>从低到高排序，排第d位及格（0.6），第e位及以上满分(1.0)。</t>
  </si>
  <si>
    <t>近两年人均年销售额</t>
  </si>
  <si>
    <t>S2</t>
  </si>
  <si>
    <t>0,0.6～1.0</t>
  </si>
  <si>
    <t>从低到高排序，无销售额不得分（赋0分），排第d位及格（0.6），第e位及以上满分(1.0)。</t>
  </si>
  <si>
    <t>经营绩效(14)</t>
  </si>
  <si>
    <t>近两年总资产年均收益率</t>
  </si>
  <si>
    <t>S3</t>
  </si>
  <si>
    <t>从低到高排序，≦0不得分（赋0分），排第d位及格（0.6），第e位及以上满分(1.0)。</t>
  </si>
  <si>
    <t>近两年销售收入年均增长率</t>
  </si>
  <si>
    <t>S4</t>
  </si>
  <si>
    <t>从低到高排序，无增长（≦0）不得分（0分），排第d位及格（0.6），第e位及以上满分(1.0)。</t>
  </si>
  <si>
    <t>近两年利税总额年均增长率</t>
  </si>
  <si>
    <t>S5</t>
  </si>
  <si>
    <t>从低到高排序，无增长（≦0）不得分（0分） ，排第d位及格（0.6），第e位及以上满分(1.0)。</t>
  </si>
  <si>
    <t>管理绩效(14)</t>
  </si>
  <si>
    <t>行业地位(领先、前三、中上游)</t>
  </si>
  <si>
    <t>S6</t>
  </si>
  <si>
    <t>0、1、2、3</t>
  </si>
  <si>
    <t>0、0.6、0.8、1.0</t>
  </si>
  <si>
    <t>其他：0，行业中上游：1，行业前三名：2，行业领先：3。</t>
  </si>
  <si>
    <t>获相关标准认证</t>
  </si>
  <si>
    <t>S7</t>
  </si>
  <si>
    <t>未通过任何标准认证0；获ISO9000、ISO14000、ISO18000等任意一项认证1；获两项（含）以上前述标准认证或一项GMP认证或CMM/CMMI1-3级认证2；获CMM/CMMI4-5级认证或FDA认证或两项（含）以上GMP认证3。</t>
  </si>
  <si>
    <t>高新企业或软件企业认证</t>
  </si>
  <si>
    <t>S8</t>
  </si>
  <si>
    <t>0、1</t>
  </si>
  <si>
    <t>不是：0；是：1。</t>
  </si>
  <si>
    <t>企业上市</t>
  </si>
  <si>
    <t>S9</t>
  </si>
  <si>
    <t>未上市：0；上市：1。</t>
  </si>
  <si>
    <t>企业自主创新情况(54)</t>
  </si>
  <si>
    <t>创新能力(44)</t>
  </si>
  <si>
    <t>人力投入</t>
  </si>
  <si>
    <t>研发智力资源投入强度（研发人员/职工总数）</t>
  </si>
  <si>
    <t>S10</t>
  </si>
  <si>
    <t>从低到高排序，占比为0不得分(赋0分)，排第d位及格（0.6），第e位及以上满分(1.0)。</t>
  </si>
  <si>
    <t>企业人力资源质量水平（大专以上科技人员/职工总数，≧30%）</t>
  </si>
  <si>
    <t>S11</t>
  </si>
  <si>
    <t>从低到高排序，占比为0不得分(赋0分)，排第d位及格（0.6），排第e位及以上满分(1.0)。</t>
  </si>
  <si>
    <t>财力投入</t>
  </si>
  <si>
    <t>研发资金投入强度（R&amp;D投入/销售收入，≧3%）</t>
  </si>
  <si>
    <t>S12</t>
  </si>
  <si>
    <t>人均研发投入强度(近两年R&amp;D年均投入/研发人员数量)</t>
  </si>
  <si>
    <t>S13</t>
  </si>
  <si>
    <t>从低到高排序，无投入不得分（赋0分），排第d位及格（0.6），第e位及以上满分(1.0)。</t>
  </si>
  <si>
    <t>物力</t>
  </si>
  <si>
    <t>研发机构认定情况</t>
  </si>
  <si>
    <t>S14</t>
  </si>
  <si>
    <t>无专设研发机构：0（赋0分）；有专设研发机构但未获认定或获得市级以下认定：1；获省级认定：2；获国家级认定：3。</t>
  </si>
  <si>
    <t>创新表现(10)</t>
  </si>
  <si>
    <t>近五年承担国家、部省研究开发项目情况</t>
  </si>
  <si>
    <t>S15</t>
  </si>
  <si>
    <t>0、1、2</t>
  </si>
  <si>
    <t>0、0.8、1.0</t>
  </si>
  <si>
    <t>没有：0；承担至少一项省级项目：1；承担至少一项国家项目：2。</t>
  </si>
  <si>
    <t>主持或参与制定国际、国家、行业标准情况</t>
  </si>
  <si>
    <t>S16</t>
  </si>
  <si>
    <t>没有：0；参与至少一项行业或国家标准制定：1；主持至少一项行业或国家标准制定或参与一项国际标准制定：2；主持至少一项国际标准制定：3。</t>
  </si>
  <si>
    <t>近五年获国家、部省技术成果、新产品奖励情况</t>
  </si>
  <si>
    <t>S17</t>
  </si>
  <si>
    <t>0、1、2、3、4</t>
  </si>
  <si>
    <t>0、0.4、0.6、0.8、1.0</t>
  </si>
  <si>
    <t>没有：0；至少获得一项省级二等或以下奖（包括市级）：1；至少获得一项省级一等或国家三等奖：2；至少获得一项国家二等奖：3；获得国家一等奖：4。</t>
  </si>
  <si>
    <t>拥有核心发明专利或其独占许可权情况</t>
  </si>
  <si>
    <t>S18</t>
  </si>
  <si>
    <t> 没有：0（赋0分）；仅有一项：1；2-9项（包含）：2；10项或以上：3。</t>
  </si>
  <si>
    <t>变量</t>
  </si>
  <si>
    <t>d</t>
  </si>
  <si>
    <t>e</t>
  </si>
  <si>
    <t>e-d</t>
  </si>
  <si>
    <t>2015年省战略性新兴产业骨干企业复审基础数据表</t>
  </si>
  <si>
    <t>序号</t>
  </si>
  <si>
    <t>区域</t>
  </si>
  <si>
    <t>企业名称</t>
  </si>
  <si>
    <t>联系人</t>
  </si>
  <si>
    <t>手机</t>
  </si>
  <si>
    <t>产业领域</t>
  </si>
  <si>
    <t>企业主营业务范围</t>
  </si>
  <si>
    <t>主导产品</t>
  </si>
  <si>
    <t>注册资金（万元）</t>
  </si>
  <si>
    <t>资产总额（万元）</t>
  </si>
  <si>
    <t>是否上市</t>
  </si>
  <si>
    <t>是否高新企业</t>
  </si>
  <si>
    <t>是否软件企业</t>
  </si>
  <si>
    <t>企业员工人数</t>
  </si>
  <si>
    <t>大专以上学历的科技人员数</t>
  </si>
  <si>
    <t>研发人员数</t>
  </si>
  <si>
    <t>是否设立专职研发机构</t>
  </si>
  <si>
    <t>2012年销售收入（万元）</t>
  </si>
  <si>
    <t>2013年销售收入（万元）</t>
  </si>
  <si>
    <t>2014年销售收入（万元）</t>
  </si>
  <si>
    <t>2013年主营业务收入（万元）</t>
  </si>
  <si>
    <t>2014年主营业务收入（万元）</t>
  </si>
  <si>
    <t>2013年销售收入增长率（%）</t>
  </si>
  <si>
    <t>2014年销售收入增长率（%）</t>
  </si>
  <si>
    <t>2013年R&amp;D投入</t>
  </si>
  <si>
    <t>2014年R&amp;D投入</t>
  </si>
  <si>
    <t>2013利税总额（万元）</t>
  </si>
  <si>
    <t>2014利税总额（万元）</t>
  </si>
  <si>
    <t>2013利税总额增长率（%）</t>
  </si>
  <si>
    <t>2014利税总额增长率（%）</t>
  </si>
  <si>
    <t>本企业主导产品上年国内市场份额位次</t>
  </si>
  <si>
    <r>
      <t xml:space="preserve"> </t>
    </r>
    <r>
      <rPr>
        <b/>
        <sz val="10"/>
        <rFont val="宋体"/>
        <family val="0"/>
      </rPr>
      <t>获相关标准认证情况</t>
    </r>
  </si>
  <si>
    <t>发明专利/软件著作权数量</t>
  </si>
  <si>
    <t>近五年主持或参与制定地方、行业、国家、国际标准情况</t>
  </si>
  <si>
    <t>近五年承担国家、部省市级研究开发项目情况</t>
  </si>
  <si>
    <t>近五年获国家、部省市级技术、产品奖励情况</t>
  </si>
  <si>
    <t>备注</t>
  </si>
  <si>
    <t>广州</t>
  </si>
  <si>
    <t>广东宏景科技有限公司</t>
  </si>
  <si>
    <t>杜双枝</t>
  </si>
  <si>
    <t>高端新型电子信息</t>
  </si>
  <si>
    <t>方欣科技有限公司</t>
  </si>
  <si>
    <t>李莎莎</t>
  </si>
  <si>
    <t>广州新科佳都科技有限公司</t>
  </si>
  <si>
    <t>谢嘉乐</t>
  </si>
  <si>
    <t>广州中海达卫星导航技术股份有限公司</t>
  </si>
  <si>
    <t>郭思敏</t>
  </si>
  <si>
    <t>广东威创视讯科技股份有限公司</t>
  </si>
  <si>
    <t>蔡筱莹</t>
  </si>
  <si>
    <t>京信通信技术（广州）有限公司</t>
  </si>
  <si>
    <t>刘杨辉</t>
  </si>
  <si>
    <t>广州海格通信集团股份有限公司</t>
  </si>
  <si>
    <t>白琳</t>
  </si>
  <si>
    <t>广州市京华网络有限公司（京华信息科技股份有限公司）</t>
  </si>
  <si>
    <t>李淑蜜</t>
  </si>
  <si>
    <t>国光电器股份有限公司</t>
  </si>
  <si>
    <t>彭艺林</t>
  </si>
  <si>
    <t>020-28605325</t>
  </si>
  <si>
    <t>广州市动景计算机科技有限公司</t>
  </si>
  <si>
    <t>张琪</t>
  </si>
  <si>
    <t>广州南方测绘仪器有限公司</t>
  </si>
  <si>
    <t>曾洁莲</t>
  </si>
  <si>
    <t>北明软件有限公司（原“北明软件股份有限公司”）</t>
  </si>
  <si>
    <t>李双燕</t>
  </si>
  <si>
    <t>020-32105992</t>
  </si>
  <si>
    <t>广东省电信规划设计院有限公司</t>
  </si>
  <si>
    <t>廖红云</t>
  </si>
  <si>
    <t>广州汽车集团股份有限公司</t>
  </si>
  <si>
    <t>赵正乾</t>
  </si>
  <si>
    <t>新能源汽车</t>
  </si>
  <si>
    <t>广州鹏辉能源科技股份有限公司（原“广州市鹏辉电池有限公司”）</t>
  </si>
  <si>
    <t>邝子明</t>
  </si>
  <si>
    <t>广州市鸿利光电股份有限公司</t>
  </si>
  <si>
    <t>王跃飞</t>
  </si>
  <si>
    <t>LED</t>
  </si>
  <si>
    <t>晶科电子（广州）有限公司</t>
  </si>
  <si>
    <t>黎叶芬</t>
  </si>
  <si>
    <t>金发科技股份有限公司</t>
  </si>
  <si>
    <t>彭忠泉</t>
  </si>
  <si>
    <t>新材料</t>
  </si>
  <si>
    <t>广州市合诚化学有限公司</t>
  </si>
  <si>
    <t>邱慧君</t>
  </si>
  <si>
    <t>广州市儒兴科技开发有限公司</t>
  </si>
  <si>
    <t>欧阳洁瑜</t>
  </si>
  <si>
    <t>番禺珠江钢管有限公司</t>
  </si>
  <si>
    <t>曾达潮</t>
  </si>
  <si>
    <t>广州赫尔普化工有限公司</t>
  </si>
  <si>
    <t>刘柳燕</t>
  </si>
  <si>
    <t>广州白云山和记黄埔中药有限公司</t>
  </si>
  <si>
    <t>胡孔友</t>
  </si>
  <si>
    <t>生物</t>
  </si>
  <si>
    <t>广州立达尔生物科技股份有限公司</t>
  </si>
  <si>
    <t>贺小红</t>
  </si>
  <si>
    <t>广州迪森热能技术股份有限公司</t>
  </si>
  <si>
    <t>谢林</t>
  </si>
  <si>
    <t>节能环保</t>
  </si>
  <si>
    <t>浩蓝环保股份有限公司</t>
  </si>
  <si>
    <t>武斌</t>
  </si>
  <si>
    <t>广州擎天实业有限公司</t>
  </si>
  <si>
    <t>曹成军</t>
  </si>
  <si>
    <t>高端装备</t>
  </si>
  <si>
    <t>东方电气（广州）重型机器有限公司</t>
  </si>
  <si>
    <t>杨敏</t>
  </si>
  <si>
    <t>020-34688318</t>
  </si>
  <si>
    <t>中船黄埔文冲船舶有限公司（原“广州中船黄埔造船有限公司”）</t>
  </si>
  <si>
    <t>李健</t>
  </si>
  <si>
    <t>广州明珞汽车装备有限公司</t>
  </si>
  <si>
    <t>李勇</t>
  </si>
  <si>
    <t>智能制造</t>
  </si>
  <si>
    <t>博创机械股份有限公司</t>
  </si>
  <si>
    <t>刘媛</t>
  </si>
  <si>
    <t>广州数控设备有限公司</t>
  </si>
  <si>
    <t>吴芬琴</t>
  </si>
  <si>
    <t>中天启明石油技术有限公司</t>
  </si>
  <si>
    <t>熊陵</t>
  </si>
  <si>
    <t>广州航新航空科技股份有限公司</t>
  </si>
  <si>
    <t>谭继灵</t>
  </si>
  <si>
    <t>深圳</t>
  </si>
  <si>
    <t>深圳市拓日新能源科技股份有限公司</t>
  </si>
  <si>
    <t>任英</t>
  </si>
  <si>
    <t>新能源</t>
  </si>
  <si>
    <t>深圳市远望谷信息技术股份有限公司</t>
  </si>
  <si>
    <t>徐晓楠</t>
  </si>
  <si>
    <t>深圳市雄帝科技股份有限公司</t>
  </si>
  <si>
    <t>余彬</t>
  </si>
  <si>
    <t>东江环保股份有限公司</t>
  </si>
  <si>
    <t>王彦杰</t>
  </si>
  <si>
    <t>深圳信立泰药业股份有限公司</t>
  </si>
  <si>
    <t>徐莹</t>
  </si>
  <si>
    <t>宇星科技发展（深圳）有限公司</t>
  </si>
  <si>
    <t>黄贤文</t>
  </si>
  <si>
    <t>长园深瑞继保自动化有限公司</t>
  </si>
  <si>
    <t>谭颖恩</t>
  </si>
  <si>
    <t>海能达通信股份有限公司</t>
  </si>
  <si>
    <t>胡浩</t>
  </si>
  <si>
    <t>深圳市比克电池有限公司</t>
  </si>
  <si>
    <t>李思萱</t>
  </si>
  <si>
    <t>深圳市汇川技术股份有限公司</t>
  </si>
  <si>
    <t>黄向敏</t>
  </si>
  <si>
    <t>珠海</t>
  </si>
  <si>
    <t>东信和平科技股份有限公司</t>
  </si>
  <si>
    <t>樊霞</t>
  </si>
  <si>
    <t>炬力集成电路设计有限公司</t>
  </si>
  <si>
    <t>周宇鑫</t>
  </si>
  <si>
    <t>珠海全志科技股份有限公司</t>
  </si>
  <si>
    <t>李冬梅</t>
  </si>
  <si>
    <t>0756-3818333-1327</t>
  </si>
  <si>
    <t>珠海兴业绿色建筑科技有限公司</t>
  </si>
  <si>
    <t>苏兴福</t>
  </si>
  <si>
    <t>珠海优特电力科技股份有限公司</t>
  </si>
  <si>
    <t>李鹏</t>
  </si>
  <si>
    <t>丽珠医药集团股份有限公司</t>
  </si>
  <si>
    <t>周淑芳</t>
  </si>
  <si>
    <t>0756-8135991</t>
  </si>
  <si>
    <t>珠海联邦制药股份有限公司</t>
  </si>
  <si>
    <t>杜青波</t>
  </si>
  <si>
    <t>0760-87133271</t>
  </si>
  <si>
    <t>中航通用飞机有限责任公司</t>
  </si>
  <si>
    <t>张展</t>
  </si>
  <si>
    <t>珠海派诺科技股份有限公司</t>
  </si>
  <si>
    <t>何晖</t>
  </si>
  <si>
    <t>0756-3626290</t>
  </si>
  <si>
    <t>珠海许继电气有限公司</t>
  </si>
  <si>
    <t>郭丽霞</t>
  </si>
  <si>
    <t>汕头</t>
  </si>
  <si>
    <t>广东汕头超声电子股份有限公司</t>
  </si>
  <si>
    <t>林间</t>
  </si>
  <si>
    <t>广东金刚玻璃科技股份有限公司</t>
  </si>
  <si>
    <t>林烁</t>
  </si>
  <si>
    <t>0754-82511110</t>
  </si>
  <si>
    <t>西陇化工股份有限公司</t>
  </si>
  <si>
    <t>李金荣</t>
  </si>
  <si>
    <t>广东东方锆业科技股份有限公司</t>
  </si>
  <si>
    <t>许小军</t>
  </si>
  <si>
    <t>广东美联新材料股份有限公司</t>
  </si>
  <si>
    <t>林端明</t>
  </si>
  <si>
    <t>汕头市超声仪器研究所有限公司</t>
  </si>
  <si>
    <t>李瑜</t>
  </si>
  <si>
    <t>广东润科生物工程有限公司</t>
  </si>
  <si>
    <t>黄伟宏</t>
  </si>
  <si>
    <t>汕头华兴冶金设备股份有限公司</t>
  </si>
  <si>
    <t>张学</t>
  </si>
  <si>
    <t>0754-82526192</t>
  </si>
  <si>
    <t>佛山</t>
  </si>
  <si>
    <t>佛山市国星光电股份有限公司</t>
  </si>
  <si>
    <t>李程</t>
  </si>
  <si>
    <t>0757-82100239</t>
  </si>
  <si>
    <t>广东炜林纳新材料科技股份有限公司</t>
  </si>
  <si>
    <t>郑贤</t>
  </si>
  <si>
    <t>0757-88896822</t>
  </si>
  <si>
    <t>佛山佛塑科技集团股份有限公司</t>
  </si>
  <si>
    <t>施亚琤</t>
  </si>
  <si>
    <t>佛山市日丰企业有限公司</t>
  </si>
  <si>
    <t>秦小梅</t>
  </si>
  <si>
    <t>广东精达里亚特种漆包线有限公司</t>
  </si>
  <si>
    <t>幸泽铜</t>
  </si>
  <si>
    <t>南方风机股份有限公司</t>
  </si>
  <si>
    <t>石婷</t>
  </si>
  <si>
    <t>0757-81006196</t>
  </si>
  <si>
    <t>佛山市恒力泰机械有限公司</t>
  </si>
  <si>
    <t>陈添</t>
  </si>
  <si>
    <t>韶关</t>
  </si>
  <si>
    <t>乳源东阳光精箔有限公司</t>
  </si>
  <si>
    <t>姚道生</t>
  </si>
  <si>
    <t>河源</t>
  </si>
  <si>
    <t>西可通信技术设备（河源）有限公司</t>
  </si>
  <si>
    <t>刘喜微</t>
  </si>
  <si>
    <t>4900万美元</t>
  </si>
  <si>
    <t>河源富马硬质合金股份有限公司</t>
  </si>
  <si>
    <t>李章序</t>
  </si>
  <si>
    <t>梅州</t>
  </si>
  <si>
    <t>广东富远稀土新材料股份有限公司</t>
  </si>
  <si>
    <t>黄正生</t>
  </si>
  <si>
    <t>0753-8332298</t>
  </si>
  <si>
    <t>广东嘉元科技股份有限公司</t>
  </si>
  <si>
    <t>温秋霞</t>
  </si>
  <si>
    <t>广东华银集团有限公司</t>
  </si>
  <si>
    <t>陈耀明</t>
  </si>
  <si>
    <t>惠州</t>
  </si>
  <si>
    <t>TCL集团股份有限公司</t>
  </si>
  <si>
    <t>张其东</t>
  </si>
  <si>
    <t>惠州市华阳多媒体电子有限公司</t>
  </si>
  <si>
    <t>钟传华</t>
  </si>
  <si>
    <t>TCL通力电子（惠州）有限公司</t>
  </si>
  <si>
    <t>刘时香</t>
  </si>
  <si>
    <t>惠州雷士光电科技有限公司</t>
  </si>
  <si>
    <t>宋凡</t>
  </si>
  <si>
    <t>惠州亿纬锂能股份有限公司</t>
  </si>
  <si>
    <t>黄苗</t>
  </si>
  <si>
    <t>0752-5751984</t>
  </si>
  <si>
    <t>惠州市利元亨精密自动化有限公司</t>
  </si>
  <si>
    <t>卢淼</t>
  </si>
  <si>
    <t>东莞</t>
  </si>
  <si>
    <t>东莞市中镓半导体科技有限公司</t>
  </si>
  <si>
    <t>曹厚华</t>
  </si>
  <si>
    <t>东莞勤上光电股份有限公司</t>
  </si>
  <si>
    <t>肖盼</t>
  </si>
  <si>
    <t>中山</t>
  </si>
  <si>
    <t>中山大洋电机股份有限公司</t>
  </si>
  <si>
    <t>郭志军</t>
  </si>
  <si>
    <t>木林森股份有限公司</t>
  </si>
  <si>
    <t>李钊英</t>
  </si>
  <si>
    <t>广东明阳风电产业集团有限公司</t>
  </si>
  <si>
    <t>于国利</t>
  </si>
  <si>
    <t>0760-28138654</t>
  </si>
  <si>
    <t>广新海事重工股份有限公司</t>
  </si>
  <si>
    <t>林琳</t>
  </si>
  <si>
    <t>江门</t>
  </si>
  <si>
    <t>鹤山同方照明科技有限公司（原“鹤山丽得电子实业有限公司”）</t>
  </si>
  <si>
    <t>马伟锋</t>
  </si>
  <si>
    <t>3亿美元</t>
  </si>
  <si>
    <t>嘉宝莉化工集团股份有限公司</t>
  </si>
  <si>
    <t>冯细细</t>
  </si>
  <si>
    <t>广东新会美达锦纶股份有限公司</t>
  </si>
  <si>
    <t>陈伟明</t>
  </si>
  <si>
    <t>湛江</t>
  </si>
  <si>
    <t>广东五洲药业有限公司</t>
  </si>
  <si>
    <t>张才军</t>
  </si>
  <si>
    <t>广东双林生物制药有限公司</t>
  </si>
  <si>
    <t>骆燕容</t>
  </si>
  <si>
    <t>肇庆</t>
  </si>
  <si>
    <t>广东风华高新科技股份有限公司</t>
  </si>
  <si>
    <t>张志辉</t>
  </si>
  <si>
    <t>0758-6923580</t>
  </si>
  <si>
    <t>广东肇庆星湖生物科技股份有限公司</t>
  </si>
  <si>
    <t>顾振东</t>
  </si>
  <si>
    <t>肇庆大华农生物药品有限公司</t>
  </si>
  <si>
    <t>张文炎</t>
  </si>
  <si>
    <t>中导光电设备有限公司（原“肇庆中导光电设备有限公司”）</t>
  </si>
  <si>
    <t>曾磊</t>
  </si>
  <si>
    <t>2699.2971万美元</t>
  </si>
  <si>
    <t>清远</t>
  </si>
  <si>
    <t>广东先导稀材股份有限公司</t>
  </si>
  <si>
    <t>汪华</t>
  </si>
  <si>
    <t>潮州</t>
  </si>
  <si>
    <t>潮州三环（集团）股份有限公司</t>
  </si>
  <si>
    <t>陈科宏</t>
  </si>
  <si>
    <t>潮州市创佳电子有限公司</t>
  </si>
  <si>
    <t>杨楚瑜</t>
  </si>
  <si>
    <t>0768-3998751</t>
  </si>
  <si>
    <t>广东金源照明科技有限公司</t>
  </si>
  <si>
    <t>黄子炜</t>
  </si>
  <si>
    <t>广东正龙股份有限公司</t>
  </si>
  <si>
    <t>黄爱群</t>
  </si>
  <si>
    <t>广东凯普生物科技股份有限公司</t>
  </si>
  <si>
    <t>袁娴</t>
  </si>
  <si>
    <t>揭阳</t>
  </si>
  <si>
    <t>揭阳中诚集团有限公司</t>
  </si>
  <si>
    <t>李红光</t>
  </si>
  <si>
    <t>广东环西生物科技股份有限公司</t>
  </si>
  <si>
    <t>蔡瑞燕</t>
  </si>
  <si>
    <t>康美药业股份有限公司</t>
  </si>
  <si>
    <t>黄能旭</t>
  </si>
  <si>
    <t>巨轮股份有限公司（原“广东巨轮模具股份有限公司”）</t>
  </si>
  <si>
    <t>郑枫</t>
  </si>
  <si>
    <t>云浮</t>
  </si>
  <si>
    <t>广东大华农动物保健品股份有限公司</t>
  </si>
  <si>
    <t>汤钦</t>
  </si>
  <si>
    <t>顺德</t>
  </si>
  <si>
    <t>广东瑞图万方科技股份有限公司</t>
  </si>
  <si>
    <t>李秀颖</t>
  </si>
  <si>
    <t>广东美的制冷设备有限公司</t>
  </si>
  <si>
    <t>郑建聪</t>
  </si>
  <si>
    <t>0757-26338379</t>
  </si>
  <si>
    <t>海信科龙电器股份有限公司</t>
  </si>
  <si>
    <t>叶国伟</t>
  </si>
  <si>
    <t>广东万家乐燃气具有限公司</t>
  </si>
  <si>
    <t>童芳</t>
  </si>
  <si>
    <t>广东美的暖通设备有限公司</t>
  </si>
  <si>
    <t>石喆</t>
  </si>
  <si>
    <t>广东万和新电气股份有限公司</t>
  </si>
  <si>
    <t>刘萍</t>
  </si>
  <si>
    <t>广东伊之密精密机械股份有限公司</t>
  </si>
  <si>
    <t>张春凤</t>
  </si>
  <si>
    <t>0757-29262161</t>
  </si>
  <si>
    <t>佛山市顺德区震德塑料机械有限公司</t>
  </si>
  <si>
    <t>胡颖瑜</t>
  </si>
  <si>
    <t>0757-22338786</t>
  </si>
  <si>
    <t>广东科达洁能股份有限公司(原“广东科达机电股份有限公司”)</t>
  </si>
  <si>
    <t>秦小兰</t>
  </si>
  <si>
    <t>2015年省战略性新兴产业骨干企业复审初评评价指标表</t>
  </si>
  <si>
    <t>单位：万元</t>
  </si>
  <si>
    <t>S1：人均总资产</t>
  </si>
  <si>
    <t>S2：近2年人均销售收入</t>
  </si>
  <si>
    <t>S3：近2年资产收益率(%)</t>
  </si>
  <si>
    <t>S4：近2年年均销售增长率(%)</t>
  </si>
  <si>
    <t>S5：近2年利税年均增长率(%)</t>
  </si>
  <si>
    <t>S6：行业地位</t>
  </si>
  <si>
    <t xml:space="preserve"> S7：获相关标准认证情况</t>
  </si>
  <si>
    <t>S8：高新或软件企业</t>
  </si>
  <si>
    <t>S9：是否上市</t>
  </si>
  <si>
    <t>S10：智力资源投入强度（%）</t>
  </si>
  <si>
    <t>S11：人力资源质量水平（%）</t>
  </si>
  <si>
    <t>S12：研发资金投入强度（%）</t>
  </si>
  <si>
    <t>S13：人均研发投入强度</t>
  </si>
  <si>
    <t>S14：研发机构认定情况</t>
  </si>
  <si>
    <t>S15：近五年承担国家、部省市级研究开发项目情况</t>
  </si>
  <si>
    <t>S16:近五年主持或参与制定地方、行业、国家、国际标准情况</t>
  </si>
  <si>
    <t>S17：近五年获国家、部省市级技术、产品奖励情况</t>
  </si>
  <si>
    <t>S18:拥有核心发明专利或其独占许可权情况</t>
  </si>
  <si>
    <t>2013年广东省战略性新兴产业骨干（培育）企业认定初评指标排序</t>
  </si>
  <si>
    <t>评价指标排序及赋值情况</t>
  </si>
  <si>
    <t>2015年省战略性新兴产业骨干企业复审打分表</t>
  </si>
  <si>
    <t>总分</t>
  </si>
  <si>
    <t>排序</t>
  </si>
  <si>
    <t>京华信息科技股份有限公司</t>
  </si>
  <si>
    <t>北明软件有限公司</t>
  </si>
  <si>
    <t>广州鹏辉能源科技股份有限公司</t>
  </si>
  <si>
    <t>中船黄埔文冲船舶有限公司</t>
  </si>
  <si>
    <t>鹤山同方照明科技有限公司</t>
  </si>
  <si>
    <t>中导光电设备有限公司</t>
  </si>
  <si>
    <t>巨轮股份有限公司</t>
  </si>
  <si>
    <t>广东科达洁能股份有限公司</t>
  </si>
  <si>
    <t>通过2017年省战略性新兴产业骨干企业
（智能制造领域）复审名单</t>
  </si>
  <si>
    <t>通过骨干企业复审</t>
  </si>
  <si>
    <t>博创智能装备股份有限公司</t>
  </si>
  <si>
    <t>广州机械科学研究院有限公司</t>
  </si>
  <si>
    <t>广州弘亚数控机械股份有限公司</t>
  </si>
  <si>
    <t>中国电器科学研究院有限公司</t>
  </si>
  <si>
    <t>深圳市英威腾电气股份有限公司</t>
  </si>
  <si>
    <t>广东亚仿科技股份有限公司</t>
  </si>
  <si>
    <t>广东摩德娜科技股份有限公司</t>
  </si>
  <si>
    <t>广东仕诚塑料机械有限公司</t>
  </si>
  <si>
    <t>广东一鼎科技有限公司</t>
  </si>
  <si>
    <t>广东伯朗特智能装备股份有限公司</t>
  </si>
  <si>
    <t>广东润星科技有限公司</t>
  </si>
  <si>
    <t>中山联合光电科技股份有限公司</t>
  </si>
  <si>
    <t>广东科杰机械自动化有限公司</t>
  </si>
  <si>
    <t>中导光电设备股份有限公司</t>
  </si>
  <si>
    <t>巨轮智能装备股份有限公司</t>
  </si>
  <si>
    <t>广州市爱司凯科技股份有限公司</t>
  </si>
  <si>
    <t>升级为骨干企业</t>
  </si>
  <si>
    <t>深圳大宇精雕科技有限公司</t>
  </si>
  <si>
    <t>珠海启世机械设备股份有限公司</t>
  </si>
  <si>
    <t>广东韩江轻工机械有限公司</t>
  </si>
  <si>
    <t>佛山市金银河智能装备股份有限公司</t>
  </si>
  <si>
    <t>广东东承汇智能装备股份有限公司</t>
  </si>
  <si>
    <t>广东正业科技股份有限公司</t>
  </si>
  <si>
    <t>通过2017年省战略性新兴产业培育企业
（智能制造领域）复审名单</t>
  </si>
  <si>
    <t>志圣科技（广州）有限公司</t>
  </si>
  <si>
    <t>通过培育企业复审</t>
  </si>
  <si>
    <t>广州市万世德智能装备科技有限公司</t>
  </si>
  <si>
    <t>广州松兴电气股份有限公司</t>
  </si>
  <si>
    <t>广州市白云清洁用品有限公司</t>
  </si>
  <si>
    <t>广州市敏嘉制造技术有限公司</t>
  </si>
  <si>
    <t>广州市霏鸿机电科技有限公司</t>
  </si>
  <si>
    <t>水晶球教育信息技术有限公司</t>
  </si>
  <si>
    <t>广州珐玛珈智能设备股份有限公司</t>
  </si>
  <si>
    <t>广州亨龙智能装备股份有限公司</t>
  </si>
  <si>
    <t>深圳市深科达智能装备股份有限公司</t>
  </si>
  <si>
    <t>珠海新天地科技有限公司</t>
  </si>
  <si>
    <t>珠海市运泰利自动化设备有限公司</t>
  </si>
  <si>
    <t>广东达诚技术股份有限公司</t>
  </si>
  <si>
    <t>汕头市远东轻化装备有限公司</t>
  </si>
  <si>
    <t>佛山市三技精密机械有限公司</t>
  </si>
  <si>
    <t>广东万联精工科技有限公司</t>
  </si>
  <si>
    <t>广东利迅达机器人系统股份有限公司</t>
  </si>
  <si>
    <t>广东丰凯机械股份有限公司</t>
  </si>
  <si>
    <t>广东乐善智能装备股份有限公司</t>
  </si>
  <si>
    <t>佛山市川东磁电股份有限公司</t>
  </si>
  <si>
    <t>广东索奥斯玻璃技术有限公司</t>
  </si>
  <si>
    <t>佛山市联动科技实业有限公司</t>
  </si>
  <si>
    <t>佛山市顺德区高力威机械有限公司</t>
  </si>
  <si>
    <t>东莞台一盈拓科技股份有限公司</t>
  </si>
  <si>
    <t>东莞市巨冈机械工业有限公司</t>
  </si>
  <si>
    <t>广东拓斯达科技股份有限公司</t>
  </si>
  <si>
    <t>奥美森智能装备股份有限公司</t>
  </si>
  <si>
    <t>2017年未申请复审的战略性新兴产业骨干（培育）企业（智能制造领域）名单</t>
  </si>
  <si>
    <t>地市</t>
  </si>
  <si>
    <t>广州达意隆包装机械股份有限公司</t>
  </si>
  <si>
    <t>广东中钰科技股份有限公司</t>
  </si>
  <si>
    <t>广州番禺高勋染整设备制造有限公司</t>
  </si>
  <si>
    <t>深圳市银星智能科技股份有限公司</t>
  </si>
  <si>
    <t>深圳高登电器有限公司</t>
  </si>
  <si>
    <t>广东威德力机械实业有限公司</t>
  </si>
  <si>
    <t>广东肇庆西江机械制造有限公司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</si>
</sst>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_ "/>
    <numFmt numFmtId="180" formatCode="0.00_ "/>
  </numFmts>
  <fonts count="33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54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9" fillId="0" borderId="4" applyNumberFormat="0" applyFill="0" applyAlignment="0" applyProtection="0"/>
    <xf numFmtId="0" fontId="15" fillId="7" borderId="0" applyNumberFormat="0" applyBorder="0" applyAlignment="0" applyProtection="0"/>
    <xf numFmtId="0" fontId="19" fillId="0" borderId="5" applyNumberFormat="0" applyFill="0" applyAlignment="0" applyProtection="0"/>
    <xf numFmtId="0" fontId="31" fillId="0" borderId="0">
      <alignment/>
      <protection/>
    </xf>
    <xf numFmtId="0" fontId="15" fillId="3" borderId="0" applyNumberFormat="0" applyBorder="0" applyAlignment="0" applyProtection="0"/>
    <xf numFmtId="0" fontId="20" fillId="2" borderId="6" applyNumberFormat="0" applyAlignment="0" applyProtection="0"/>
    <xf numFmtId="0" fontId="22" fillId="2" borderId="1" applyNumberFormat="0" applyAlignment="0" applyProtection="0"/>
    <xf numFmtId="0" fontId="24" fillId="8" borderId="7" applyNumberFormat="0" applyAlignment="0" applyProtection="0"/>
    <xf numFmtId="0" fontId="12" fillId="9" borderId="0" applyNumberFormat="0" applyBorder="0" applyAlignment="0" applyProtection="0"/>
    <xf numFmtId="0" fontId="15" fillId="10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28" fillId="0" borderId="9" applyNumberFormat="0" applyFill="0" applyAlignment="0" applyProtection="0"/>
    <xf numFmtId="0" fontId="30" fillId="9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5" fillId="16" borderId="0" applyNumberFormat="0" applyBorder="0" applyAlignment="0" applyProtection="0"/>
    <xf numFmtId="0" fontId="12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2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25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1" xfId="76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78" fontId="2" fillId="0" borderId="11" xfId="73" applyNumberFormat="1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11" xfId="40" applyNumberFormat="1" applyFont="1" applyFill="1" applyBorder="1" applyAlignment="1">
      <alignment horizontal="center" vertical="center" wrapText="1"/>
      <protection/>
    </xf>
    <xf numFmtId="0" fontId="3" fillId="0" borderId="12" xfId="40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8" fontId="2" fillId="0" borderId="10" xfId="73" applyNumberFormat="1" applyFont="1" applyFill="1" applyBorder="1" applyAlignment="1">
      <alignment horizontal="center" vertical="center" wrapText="1"/>
      <protection/>
    </xf>
    <xf numFmtId="178" fontId="2" fillId="19" borderId="11" xfId="73" applyNumberFormat="1" applyFont="1" applyFill="1" applyBorder="1" applyAlignment="1">
      <alignment horizontal="center" vertical="center" wrapText="1"/>
      <protection/>
    </xf>
    <xf numFmtId="178" fontId="2" fillId="0" borderId="13" xfId="73" applyNumberFormat="1" applyFont="1" applyFill="1" applyBorder="1" applyAlignment="1">
      <alignment horizontal="center" vertical="center" wrapText="1"/>
      <protection/>
    </xf>
    <xf numFmtId="0" fontId="2" fillId="19" borderId="10" xfId="59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center" vertical="center" wrapText="1"/>
    </xf>
    <xf numFmtId="180" fontId="3" fillId="19" borderId="11" xfId="73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19" borderId="11" xfId="70" applyNumberFormat="1" applyFont="1" applyFill="1" applyBorder="1" applyAlignment="1">
      <alignment horizontal="center" vertical="center" wrapText="1"/>
      <protection/>
    </xf>
    <xf numFmtId="178" fontId="3" fillId="19" borderId="11" xfId="70" applyNumberFormat="1" applyFont="1" applyFill="1" applyBorder="1" applyAlignment="1">
      <alignment horizontal="center" vertical="center" wrapText="1"/>
      <protection/>
    </xf>
    <xf numFmtId="178" fontId="2" fillId="19" borderId="12" xfId="73" applyNumberFormat="1" applyFont="1" applyFill="1" applyBorder="1" applyAlignment="1">
      <alignment horizontal="center" vertical="center" wrapText="1"/>
      <protection/>
    </xf>
    <xf numFmtId="0" fontId="2" fillId="19" borderId="14" xfId="59" applyFont="1" applyFill="1" applyBorder="1" applyAlignment="1">
      <alignment horizontal="center" vertical="center" wrapText="1"/>
      <protection/>
    </xf>
    <xf numFmtId="178" fontId="3" fillId="19" borderId="11" xfId="73" applyNumberFormat="1" applyFont="1" applyFill="1" applyBorder="1" applyAlignment="1">
      <alignment horizontal="center" vertical="center" wrapText="1"/>
      <protection/>
    </xf>
    <xf numFmtId="0" fontId="4" fillId="20" borderId="11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180" fontId="3" fillId="20" borderId="11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0" borderId="13" xfId="40" applyNumberFormat="1" applyFont="1" applyFill="1" applyBorder="1" applyAlignment="1">
      <alignment horizontal="center" vertical="center" wrapText="1"/>
      <protection/>
    </xf>
    <xf numFmtId="178" fontId="3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178" fontId="1" fillId="0" borderId="0" xfId="0" applyNumberFormat="1" applyFont="1" applyAlignment="1">
      <alignment horizontal="center" vertical="center" wrapText="1"/>
    </xf>
    <xf numFmtId="178" fontId="2" fillId="0" borderId="10" xfId="73" applyNumberFormat="1" applyFont="1" applyFill="1" applyBorder="1" applyAlignment="1">
      <alignment horizontal="center" vertical="center"/>
      <protection/>
    </xf>
    <xf numFmtId="178" fontId="2" fillId="0" borderId="12" xfId="73" applyNumberFormat="1" applyFont="1" applyFill="1" applyBorder="1" applyAlignment="1">
      <alignment horizontal="center" vertical="center" wrapText="1"/>
      <protection/>
    </xf>
    <xf numFmtId="178" fontId="5" fillId="7" borderId="11" xfId="0" applyNumberFormat="1" applyFont="1" applyFill="1" applyBorder="1" applyAlignment="1">
      <alignment horizontal="center" vertical="center" wrapText="1"/>
    </xf>
    <xf numFmtId="178" fontId="2" fillId="0" borderId="13" xfId="73" applyNumberFormat="1" applyFont="1" applyFill="1" applyBorder="1" applyAlignment="1">
      <alignment horizontal="center" vertical="center"/>
      <protection/>
    </xf>
    <xf numFmtId="178" fontId="2" fillId="7" borderId="11" xfId="73" applyNumberFormat="1" applyFont="1" applyFill="1" applyBorder="1" applyAlignment="1">
      <alignment horizontal="center" vertical="center" wrapText="1"/>
      <protection/>
    </xf>
    <xf numFmtId="179" fontId="2" fillId="19" borderId="13" xfId="73" applyNumberFormat="1" applyFont="1" applyFill="1" applyBorder="1" applyAlignment="1">
      <alignment horizontal="center" vertical="center" wrapText="1"/>
      <protection/>
    </xf>
    <xf numFmtId="179" fontId="1" fillId="0" borderId="0" xfId="0" applyNumberFormat="1" applyFont="1" applyAlignment="1">
      <alignment horizontal="center" vertical="center" wrapText="1"/>
    </xf>
    <xf numFmtId="179" fontId="2" fillId="19" borderId="13" xfId="70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 wrapText="1"/>
    </xf>
    <xf numFmtId="180" fontId="2" fillId="19" borderId="11" xfId="73" applyNumberFormat="1" applyFont="1" applyFill="1" applyBorder="1" applyAlignment="1">
      <alignment horizontal="center" vertical="center" wrapText="1"/>
      <protection/>
    </xf>
    <xf numFmtId="180" fontId="2" fillId="19" borderId="11" xfId="48" applyNumberFormat="1" applyFont="1" applyFill="1" applyBorder="1" applyAlignment="1">
      <alignment horizontal="center" vertical="center" wrapText="1"/>
      <protection/>
    </xf>
    <xf numFmtId="180" fontId="2" fillId="19" borderId="11" xfId="77" applyNumberFormat="1" applyFont="1" applyFill="1" applyBorder="1" applyAlignment="1">
      <alignment horizontal="center" vertical="center" wrapText="1"/>
      <protection/>
    </xf>
    <xf numFmtId="180" fontId="2" fillId="19" borderId="11" xfId="78" applyNumberFormat="1" applyFont="1" applyFill="1" applyBorder="1" applyAlignment="1">
      <alignment horizontal="center" vertical="center" wrapText="1"/>
      <protection/>
    </xf>
    <xf numFmtId="180" fontId="2" fillId="19" borderId="11" xfId="70" applyNumberFormat="1" applyFont="1" applyFill="1" applyBorder="1" applyAlignment="1">
      <alignment horizontal="center" vertical="center" wrapText="1"/>
      <protection/>
    </xf>
    <xf numFmtId="179" fontId="2" fillId="19" borderId="11" xfId="70" applyNumberFormat="1" applyFont="1" applyFill="1" applyBorder="1" applyAlignment="1">
      <alignment horizontal="center" vertical="center" wrapText="1"/>
      <protection/>
    </xf>
    <xf numFmtId="179" fontId="2" fillId="0" borderId="0" xfId="0" applyNumberFormat="1" applyFont="1" applyAlignment="1">
      <alignment horizontal="right" vertical="center" wrapText="1"/>
    </xf>
    <xf numFmtId="179" fontId="6" fillId="19" borderId="11" xfId="70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75" applyFont="1" applyFill="1" applyBorder="1" applyAlignment="1">
      <alignment horizontal="center" vertical="center" wrapText="1"/>
      <protection/>
    </xf>
    <xf numFmtId="0" fontId="7" fillId="0" borderId="15" xfId="75" applyFont="1" applyFill="1" applyBorder="1" applyAlignment="1">
      <alignment horizontal="center" vertical="center" wrapText="1"/>
      <protection/>
    </xf>
    <xf numFmtId="0" fontId="7" fillId="0" borderId="10" xfId="75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2" fillId="0" borderId="11" xfId="69" applyFont="1" applyFill="1" applyBorder="1" applyAlignment="1">
      <alignment horizontal="center" vertical="center" wrapText="1"/>
      <protection/>
    </xf>
    <xf numFmtId="0" fontId="2" fillId="0" borderId="11" xfId="71" applyFont="1" applyFill="1" applyBorder="1" applyAlignment="1">
      <alignment horizontal="center" vertical="center" wrapText="1"/>
      <protection/>
    </xf>
    <xf numFmtId="0" fontId="2" fillId="0" borderId="11" xfId="72" applyFont="1" applyFill="1" applyBorder="1" applyAlignment="1">
      <alignment horizontal="center" vertical="center" wrapText="1"/>
      <protection/>
    </xf>
    <xf numFmtId="0" fontId="2" fillId="0" borderId="11" xfId="74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69" applyFont="1" applyFill="1" applyBorder="1" applyAlignment="1">
      <alignment horizontal="center" vertical="center" wrapText="1"/>
      <protection/>
    </xf>
    <xf numFmtId="0" fontId="7" fillId="0" borderId="11" xfId="71" applyFont="1" applyFill="1" applyBorder="1" applyAlignment="1">
      <alignment horizontal="center" vertical="center" wrapText="1"/>
      <protection/>
    </xf>
    <xf numFmtId="0" fontId="7" fillId="0" borderId="10" xfId="72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178" fontId="5" fillId="0" borderId="0" xfId="0" applyNumberFormat="1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2" fillId="0" borderId="11" xfId="15" applyFont="1" applyFill="1" applyBorder="1" applyAlignment="1">
      <alignment horizontal="center" vertical="center" wrapText="1"/>
      <protection/>
    </xf>
    <xf numFmtId="178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178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1" xfId="20" applyNumberFormat="1" applyFont="1" applyFill="1" applyBorder="1" applyAlignment="1">
      <alignment horizontal="center" vertical="center" wrapText="1"/>
      <protection/>
    </xf>
    <xf numFmtId="0" fontId="7" fillId="0" borderId="11" xfId="20" applyNumberFormat="1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8" fillId="0" borderId="11" xfId="20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6" xfId="29" applyNumberFormat="1" applyFont="1" applyFill="1" applyBorder="1" applyAlignment="1">
      <alignment horizontal="center" vertical="center" wrapText="1"/>
      <protection/>
    </xf>
    <xf numFmtId="0" fontId="2" fillId="0" borderId="11" xfId="29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9" fillId="0" borderId="11" xfId="20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20" applyNumberFormat="1" applyFont="1" applyFill="1" applyBorder="1" applyAlignment="1">
      <alignment horizontal="center" vertical="center" wrapText="1"/>
      <protection/>
    </xf>
    <xf numFmtId="0" fontId="3" fillId="0" borderId="15" xfId="29" applyNumberFormat="1" applyFont="1" applyFill="1" applyBorder="1" applyAlignment="1">
      <alignment horizontal="center" vertical="center" wrapText="1"/>
      <protection/>
    </xf>
    <xf numFmtId="0" fontId="3" fillId="0" borderId="10" xfId="29" applyNumberFormat="1" applyFont="1" applyFill="1" applyBorder="1" applyAlignment="1">
      <alignment horizontal="center" vertical="center" wrapText="1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11" xfId="76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76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0" fontId="3" fillId="0" borderId="11" xfId="76" applyFont="1" applyFill="1" applyBorder="1" applyAlignment="1" applyProtection="1">
      <alignment horizontal="left" vertical="center" wrapText="1"/>
      <protection/>
    </xf>
  </cellXfs>
  <cellStyles count="65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_Sheet1_7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常规_Sheet2_广东经信概要2015（创新处）4.1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初评指标表_1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_初评打分表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" xfId="69"/>
    <cellStyle name="常规_初评指标表_4" xfId="70"/>
    <cellStyle name="常规_Sheet1_1" xfId="71"/>
    <cellStyle name="常规_Sheet1_2" xfId="72"/>
    <cellStyle name="常规_初评指标表" xfId="73"/>
    <cellStyle name="常规_Sheet1_3" xfId="74"/>
    <cellStyle name="常规_Sheet1_8" xfId="75"/>
    <cellStyle name="常规_Sheet3" xfId="76"/>
    <cellStyle name="常规_初评指标表_2" xfId="77"/>
    <cellStyle name="常规_初评指标表_3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21</xdr:row>
      <xdr:rowOff>85725</xdr:rowOff>
    </xdr:from>
    <xdr:to>
      <xdr:col>8</xdr:col>
      <xdr:colOff>3448050</xdr:colOff>
      <xdr:row>40</xdr:row>
      <xdr:rowOff>66675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9191625"/>
          <a:ext cx="55626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E35" sqref="E35"/>
    </sheetView>
  </sheetViews>
  <sheetFormatPr defaultColWidth="9.00390625" defaultRowHeight="14.25"/>
  <cols>
    <col min="1" max="1" width="7.50390625" style="14" customWidth="1"/>
    <col min="2" max="2" width="8.00390625" style="14" customWidth="1"/>
    <col min="3" max="3" width="14.50390625" style="14" customWidth="1"/>
    <col min="4" max="4" width="16.00390625" style="14" customWidth="1"/>
    <col min="5" max="5" width="6.75390625" style="14" customWidth="1"/>
    <col min="6" max="6" width="5.875" style="14" customWidth="1"/>
    <col min="7" max="7" width="12.125" style="14" customWidth="1"/>
    <col min="8" max="8" width="16.375" style="14" customWidth="1"/>
    <col min="9" max="9" width="49.75390625" style="14" customWidth="1"/>
    <col min="10" max="16384" width="9.00390625" style="14" customWidth="1"/>
  </cols>
  <sheetData>
    <row r="1" spans="1:9" ht="30.75" customHeight="1">
      <c r="A1" s="116" t="s">
        <v>0</v>
      </c>
      <c r="B1" s="116"/>
      <c r="C1" s="116"/>
      <c r="D1" s="116"/>
      <c r="E1" s="116"/>
      <c r="F1" s="116"/>
      <c r="G1" s="116"/>
      <c r="H1" s="116"/>
      <c r="I1" s="116"/>
    </row>
    <row r="2" spans="1:9" ht="30" customHeight="1">
      <c r="A2" s="117" t="s">
        <v>1</v>
      </c>
      <c r="B2" s="117" t="s">
        <v>2</v>
      </c>
      <c r="C2" s="117" t="s">
        <v>3</v>
      </c>
      <c r="D2" s="118"/>
      <c r="E2" s="117" t="s">
        <v>4</v>
      </c>
      <c r="F2" s="117" t="s">
        <v>5</v>
      </c>
      <c r="G2" s="117" t="s">
        <v>6</v>
      </c>
      <c r="H2" s="117" t="s">
        <v>7</v>
      </c>
      <c r="I2" s="117" t="s">
        <v>8</v>
      </c>
    </row>
    <row r="3" spans="1:9" ht="30.75" customHeight="1">
      <c r="A3" s="119" t="s">
        <v>9</v>
      </c>
      <c r="B3" s="119" t="s">
        <v>10</v>
      </c>
      <c r="C3" s="119" t="s">
        <v>11</v>
      </c>
      <c r="D3" s="120"/>
      <c r="E3" s="119" t="s">
        <v>12</v>
      </c>
      <c r="F3" s="119">
        <v>6</v>
      </c>
      <c r="G3" s="119" t="s">
        <v>13</v>
      </c>
      <c r="H3" s="119" t="s">
        <v>14</v>
      </c>
      <c r="I3" s="124" t="s">
        <v>15</v>
      </c>
    </row>
    <row r="4" spans="1:9" ht="30" customHeight="1">
      <c r="A4" s="120"/>
      <c r="B4" s="120"/>
      <c r="C4" s="119" t="s">
        <v>16</v>
      </c>
      <c r="D4" s="120"/>
      <c r="E4" s="119" t="s">
        <v>17</v>
      </c>
      <c r="F4" s="119">
        <v>12</v>
      </c>
      <c r="G4" s="119" t="s">
        <v>13</v>
      </c>
      <c r="H4" s="119" t="s">
        <v>18</v>
      </c>
      <c r="I4" s="124" t="s">
        <v>19</v>
      </c>
    </row>
    <row r="5" spans="1:9" ht="33" customHeight="1">
      <c r="A5" s="120"/>
      <c r="B5" s="119" t="s">
        <v>20</v>
      </c>
      <c r="C5" s="119" t="s">
        <v>21</v>
      </c>
      <c r="D5" s="120"/>
      <c r="E5" s="119" t="s">
        <v>22</v>
      </c>
      <c r="F5" s="119">
        <v>6</v>
      </c>
      <c r="G5" s="119" t="s">
        <v>13</v>
      </c>
      <c r="H5" s="119" t="s">
        <v>18</v>
      </c>
      <c r="I5" s="124" t="s">
        <v>23</v>
      </c>
    </row>
    <row r="6" spans="1:9" ht="24">
      <c r="A6" s="120"/>
      <c r="B6" s="120"/>
      <c r="C6" s="119" t="s">
        <v>24</v>
      </c>
      <c r="D6" s="120"/>
      <c r="E6" s="119" t="s">
        <v>25</v>
      </c>
      <c r="F6" s="119">
        <v>4</v>
      </c>
      <c r="G6" s="119" t="s">
        <v>13</v>
      </c>
      <c r="H6" s="119" t="s">
        <v>18</v>
      </c>
      <c r="I6" s="124" t="s">
        <v>26</v>
      </c>
    </row>
    <row r="7" spans="1:9" ht="24">
      <c r="A7" s="120"/>
      <c r="B7" s="120"/>
      <c r="C7" s="119" t="s">
        <v>27</v>
      </c>
      <c r="D7" s="120"/>
      <c r="E7" s="119" t="s">
        <v>28</v>
      </c>
      <c r="F7" s="119">
        <v>4</v>
      </c>
      <c r="G7" s="119" t="s">
        <v>13</v>
      </c>
      <c r="H7" s="119" t="s">
        <v>18</v>
      </c>
      <c r="I7" s="124" t="s">
        <v>29</v>
      </c>
    </row>
    <row r="8" spans="1:9" ht="30" customHeight="1">
      <c r="A8" s="120"/>
      <c r="B8" s="119" t="s">
        <v>30</v>
      </c>
      <c r="C8" s="119" t="s">
        <v>31</v>
      </c>
      <c r="D8" s="120"/>
      <c r="E8" s="119" t="s">
        <v>32</v>
      </c>
      <c r="F8" s="119">
        <v>10</v>
      </c>
      <c r="G8" s="119" t="s">
        <v>33</v>
      </c>
      <c r="H8" s="119" t="s">
        <v>34</v>
      </c>
      <c r="I8" s="124" t="s">
        <v>35</v>
      </c>
    </row>
    <row r="9" spans="1:9" ht="48">
      <c r="A9" s="120"/>
      <c r="B9" s="120"/>
      <c r="C9" s="119" t="s">
        <v>36</v>
      </c>
      <c r="D9" s="120"/>
      <c r="E9" s="119" t="s">
        <v>37</v>
      </c>
      <c r="F9" s="119">
        <v>2</v>
      </c>
      <c r="G9" s="119" t="s">
        <v>33</v>
      </c>
      <c r="H9" s="119" t="s">
        <v>34</v>
      </c>
      <c r="I9" s="124" t="s">
        <v>38</v>
      </c>
    </row>
    <row r="10" spans="1:9" ht="30.75" customHeight="1">
      <c r="A10" s="120"/>
      <c r="B10" s="120"/>
      <c r="C10" s="119" t="s">
        <v>39</v>
      </c>
      <c r="D10" s="120"/>
      <c r="E10" s="119" t="s">
        <v>40</v>
      </c>
      <c r="F10" s="119">
        <v>1</v>
      </c>
      <c r="G10" s="119" t="s">
        <v>41</v>
      </c>
      <c r="H10" s="119" t="s">
        <v>41</v>
      </c>
      <c r="I10" s="124" t="s">
        <v>42</v>
      </c>
    </row>
    <row r="11" spans="1:9" ht="33" customHeight="1">
      <c r="A11" s="120"/>
      <c r="B11" s="120"/>
      <c r="C11" s="119" t="s">
        <v>43</v>
      </c>
      <c r="D11" s="120"/>
      <c r="E11" s="119" t="s">
        <v>44</v>
      </c>
      <c r="F11" s="119">
        <v>1</v>
      </c>
      <c r="G11" s="119" t="s">
        <v>41</v>
      </c>
      <c r="H11" s="119" t="s">
        <v>41</v>
      </c>
      <c r="I11" s="124" t="s">
        <v>45</v>
      </c>
    </row>
    <row r="12" spans="1:9" ht="36">
      <c r="A12" s="119" t="s">
        <v>46</v>
      </c>
      <c r="B12" s="119" t="s">
        <v>47</v>
      </c>
      <c r="C12" s="119" t="s">
        <v>48</v>
      </c>
      <c r="D12" s="119" t="s">
        <v>49</v>
      </c>
      <c r="E12" s="119" t="s">
        <v>50</v>
      </c>
      <c r="F12" s="119">
        <v>8</v>
      </c>
      <c r="G12" s="119" t="s">
        <v>13</v>
      </c>
      <c r="H12" s="119" t="s">
        <v>18</v>
      </c>
      <c r="I12" s="124" t="s">
        <v>51</v>
      </c>
    </row>
    <row r="13" spans="1:9" ht="48">
      <c r="A13" s="120"/>
      <c r="B13" s="120"/>
      <c r="C13" s="120"/>
      <c r="D13" s="119" t="s">
        <v>52</v>
      </c>
      <c r="E13" s="119" t="s">
        <v>53</v>
      </c>
      <c r="F13" s="119">
        <v>5</v>
      </c>
      <c r="G13" s="119" t="s">
        <v>13</v>
      </c>
      <c r="H13" s="119" t="s">
        <v>14</v>
      </c>
      <c r="I13" s="124" t="s">
        <v>54</v>
      </c>
    </row>
    <row r="14" spans="1:9" ht="36">
      <c r="A14" s="120"/>
      <c r="B14" s="120"/>
      <c r="C14" s="119" t="s">
        <v>55</v>
      </c>
      <c r="D14" s="119" t="s">
        <v>56</v>
      </c>
      <c r="E14" s="119" t="s">
        <v>57</v>
      </c>
      <c r="F14" s="119">
        <v>15</v>
      </c>
      <c r="G14" s="119" t="s">
        <v>13</v>
      </c>
      <c r="H14" s="119" t="s">
        <v>18</v>
      </c>
      <c r="I14" s="124" t="s">
        <v>54</v>
      </c>
    </row>
    <row r="15" spans="1:9" ht="36">
      <c r="A15" s="120"/>
      <c r="B15" s="120"/>
      <c r="C15" s="120"/>
      <c r="D15" s="119" t="s">
        <v>58</v>
      </c>
      <c r="E15" s="119" t="s">
        <v>59</v>
      </c>
      <c r="F15" s="119">
        <v>12</v>
      </c>
      <c r="G15" s="119" t="s">
        <v>13</v>
      </c>
      <c r="H15" s="119" t="s">
        <v>18</v>
      </c>
      <c r="I15" s="124" t="s">
        <v>60</v>
      </c>
    </row>
    <row r="16" spans="1:9" ht="33.75" customHeight="1">
      <c r="A16" s="120"/>
      <c r="B16" s="120"/>
      <c r="C16" s="119" t="s">
        <v>61</v>
      </c>
      <c r="D16" s="119" t="s">
        <v>62</v>
      </c>
      <c r="E16" s="119" t="s">
        <v>63</v>
      </c>
      <c r="F16" s="119">
        <v>4</v>
      </c>
      <c r="G16" s="119" t="s">
        <v>33</v>
      </c>
      <c r="H16" s="119" t="s">
        <v>34</v>
      </c>
      <c r="I16" s="124" t="s">
        <v>64</v>
      </c>
    </row>
    <row r="17" spans="1:9" ht="31.5" customHeight="1">
      <c r="A17" s="120"/>
      <c r="B17" s="119" t="s">
        <v>65</v>
      </c>
      <c r="C17" s="119" t="s">
        <v>66</v>
      </c>
      <c r="D17" s="120"/>
      <c r="E17" s="119" t="s">
        <v>67</v>
      </c>
      <c r="F17" s="119">
        <v>2</v>
      </c>
      <c r="G17" s="119" t="s">
        <v>68</v>
      </c>
      <c r="H17" s="119" t="s">
        <v>69</v>
      </c>
      <c r="I17" s="124" t="s">
        <v>70</v>
      </c>
    </row>
    <row r="18" spans="1:9" ht="36">
      <c r="A18" s="120"/>
      <c r="B18" s="120"/>
      <c r="C18" s="119" t="s">
        <v>71</v>
      </c>
      <c r="D18" s="120"/>
      <c r="E18" s="119" t="s">
        <v>72</v>
      </c>
      <c r="F18" s="119">
        <v>2</v>
      </c>
      <c r="G18" s="119" t="s">
        <v>33</v>
      </c>
      <c r="H18" s="119" t="s">
        <v>34</v>
      </c>
      <c r="I18" s="124" t="s">
        <v>73</v>
      </c>
    </row>
    <row r="19" spans="1:9" ht="37.5" customHeight="1">
      <c r="A19" s="120"/>
      <c r="B19" s="120"/>
      <c r="C19" s="119" t="s">
        <v>74</v>
      </c>
      <c r="D19" s="120"/>
      <c r="E19" s="119" t="s">
        <v>75</v>
      </c>
      <c r="F19" s="119">
        <v>2</v>
      </c>
      <c r="G19" s="119" t="s">
        <v>76</v>
      </c>
      <c r="H19" s="119" t="s">
        <v>77</v>
      </c>
      <c r="I19" s="124" t="s">
        <v>78</v>
      </c>
    </row>
    <row r="20" spans="1:9" ht="39" customHeight="1">
      <c r="A20" s="120"/>
      <c r="B20" s="120"/>
      <c r="C20" s="119" t="s">
        <v>79</v>
      </c>
      <c r="D20" s="120"/>
      <c r="E20" s="119" t="s">
        <v>80</v>
      </c>
      <c r="F20" s="119">
        <v>4</v>
      </c>
      <c r="G20" s="119" t="s">
        <v>33</v>
      </c>
      <c r="H20" s="119" t="s">
        <v>34</v>
      </c>
      <c r="I20" s="124" t="s">
        <v>81</v>
      </c>
    </row>
    <row r="21" spans="1:9" ht="39" customHeight="1">
      <c r="A21" s="121"/>
      <c r="B21" s="122"/>
      <c r="C21" s="122"/>
      <c r="D21" s="122"/>
      <c r="E21" s="122"/>
      <c r="F21" s="122"/>
      <c r="G21" s="122"/>
      <c r="H21" s="122"/>
      <c r="I21" s="122"/>
    </row>
    <row r="22" spans="2:5" ht="12.75" customHeight="1">
      <c r="B22" s="7" t="s">
        <v>82</v>
      </c>
      <c r="C22" s="7" t="s">
        <v>83</v>
      </c>
      <c r="D22" s="110" t="s">
        <v>84</v>
      </c>
      <c r="E22" s="7" t="s">
        <v>85</v>
      </c>
    </row>
    <row r="23" spans="2:5" ht="12.75" customHeight="1">
      <c r="B23" s="7" t="s">
        <v>12</v>
      </c>
      <c r="C23" s="90">
        <f>'初评指标表'!G84</f>
        <v>18.934615384615384</v>
      </c>
      <c r="D23" s="123">
        <f>'初评指标表'!G88</f>
        <v>453.95</v>
      </c>
      <c r="E23" s="90">
        <f aca="true" t="shared" si="0" ref="E23:E27">D23-C23</f>
        <v>435.0153846153846</v>
      </c>
    </row>
    <row r="24" spans="2:5" ht="18" customHeight="1">
      <c r="B24" s="7" t="s">
        <v>17</v>
      </c>
      <c r="C24" s="90">
        <f>'初评指标表'!H84</f>
        <v>17.218384615384615</v>
      </c>
      <c r="D24" s="123">
        <f>'初评指标表'!H86</f>
        <v>304.4145299145299</v>
      </c>
      <c r="E24" s="90">
        <f t="shared" si="0"/>
        <v>287.1961452991453</v>
      </c>
    </row>
    <row r="25" spans="2:5" ht="18" customHeight="1">
      <c r="B25" s="7" t="s">
        <v>22</v>
      </c>
      <c r="C25" s="90">
        <f>'初评指标表'!I90</f>
        <v>0.7252460805823399</v>
      </c>
      <c r="D25" s="123">
        <f>'初评指标表'!I40</f>
        <v>20.500134928487903</v>
      </c>
      <c r="E25" s="90">
        <f t="shared" si="0"/>
        <v>19.77488884790556</v>
      </c>
    </row>
    <row r="26" spans="2:5" ht="18" customHeight="1">
      <c r="B26" s="7" t="s">
        <v>25</v>
      </c>
      <c r="C26" s="90">
        <f>'初评指标表'!J25</f>
        <v>0.041</v>
      </c>
      <c r="D26" s="123">
        <f>'初评指标表'!J47</f>
        <v>37.32</v>
      </c>
      <c r="E26" s="90">
        <f t="shared" si="0"/>
        <v>37.279</v>
      </c>
    </row>
    <row r="27" spans="2:5" ht="18" customHeight="1">
      <c r="B27" s="7" t="s">
        <v>28</v>
      </c>
      <c r="C27" s="90">
        <f>'初评指标表'!K28</f>
        <v>0.13805</v>
      </c>
      <c r="D27" s="123">
        <f>'初评指标表'!K74</f>
        <v>82.37</v>
      </c>
      <c r="E27" s="90">
        <f t="shared" si="0"/>
        <v>82.23195</v>
      </c>
    </row>
    <row r="28" spans="2:6" ht="18" customHeight="1">
      <c r="B28" s="7" t="s">
        <v>32</v>
      </c>
      <c r="C28" s="90"/>
      <c r="D28" s="123"/>
      <c r="E28" s="90"/>
      <c r="F28" s="10"/>
    </row>
    <row r="29" spans="2:6" ht="18" customHeight="1">
      <c r="B29" s="7" t="s">
        <v>37</v>
      </c>
      <c r="C29" s="90"/>
      <c r="D29" s="123"/>
      <c r="E29" s="90"/>
      <c r="F29" s="10"/>
    </row>
    <row r="30" spans="2:5" ht="18" customHeight="1">
      <c r="B30" s="7" t="s">
        <v>40</v>
      </c>
      <c r="C30" s="90"/>
      <c r="D30" s="123"/>
      <c r="E30" s="90"/>
    </row>
    <row r="31" spans="2:5" ht="18" customHeight="1">
      <c r="B31" s="7" t="s">
        <v>44</v>
      </c>
      <c r="C31" s="90"/>
      <c r="D31" s="90"/>
      <c r="E31" s="112"/>
    </row>
    <row r="32" spans="2:5" ht="18" customHeight="1">
      <c r="B32" s="7" t="s">
        <v>50</v>
      </c>
      <c r="C32" s="90">
        <f>'初评指标表'!P55</f>
        <v>4.187370691941787</v>
      </c>
      <c r="D32" s="90">
        <f>'初评指标表'!P43</f>
        <v>47.876106194690266</v>
      </c>
      <c r="E32" s="90">
        <f aca="true" t="shared" si="1" ref="E32:E35">D32-C32</f>
        <v>43.68873550274848</v>
      </c>
    </row>
    <row r="33" spans="2:5" ht="18" customHeight="1">
      <c r="B33" s="7" t="s">
        <v>53</v>
      </c>
      <c r="C33" s="90">
        <f>'初评指标表'!Q55</f>
        <v>6.6028894272426655</v>
      </c>
      <c r="D33" s="90">
        <f>'初评指标表'!Q36</f>
        <v>80.58252427184466</v>
      </c>
      <c r="E33" s="90">
        <f t="shared" si="1"/>
        <v>73.979634844602</v>
      </c>
    </row>
    <row r="34" spans="2:5" ht="18" customHeight="1">
      <c r="B34" s="7" t="s">
        <v>57</v>
      </c>
      <c r="C34" s="90">
        <f>'初评指标表'!R86</f>
        <v>0.5305703486734915</v>
      </c>
      <c r="D34" s="90">
        <f>'初评指标表'!R35</f>
        <v>11.659327708716512</v>
      </c>
      <c r="E34" s="90">
        <f t="shared" si="1"/>
        <v>11.128757360043021</v>
      </c>
    </row>
    <row r="35" spans="2:5" ht="18" customHeight="1">
      <c r="B35" s="7" t="s">
        <v>59</v>
      </c>
      <c r="C35" s="90">
        <f>'初评指标表'!S5</f>
        <v>3.56875</v>
      </c>
      <c r="D35" s="90">
        <f>'初评指标表'!S77</f>
        <v>71.578125</v>
      </c>
      <c r="E35" s="90">
        <f t="shared" si="1"/>
        <v>68.009375</v>
      </c>
    </row>
    <row r="36" spans="2:5" ht="18" customHeight="1">
      <c r="B36" s="7" t="s">
        <v>63</v>
      </c>
      <c r="C36" s="90"/>
      <c r="D36" s="90"/>
      <c r="E36" s="90"/>
    </row>
    <row r="37" spans="2:5" ht="18" customHeight="1">
      <c r="B37" s="7" t="s">
        <v>67</v>
      </c>
      <c r="C37" s="90"/>
      <c r="D37" s="90"/>
      <c r="E37" s="90"/>
    </row>
    <row r="38" spans="2:5" ht="18" customHeight="1">
      <c r="B38" s="7" t="s">
        <v>72</v>
      </c>
      <c r="C38" s="90"/>
      <c r="D38" s="90"/>
      <c r="E38" s="90"/>
    </row>
    <row r="39" spans="2:5" ht="18" customHeight="1">
      <c r="B39" s="7" t="s">
        <v>75</v>
      </c>
      <c r="C39" s="90"/>
      <c r="D39" s="90"/>
      <c r="E39" s="90"/>
    </row>
    <row r="40" spans="2:5" ht="18" customHeight="1">
      <c r="B40" s="7" t="s">
        <v>80</v>
      </c>
      <c r="C40" s="90"/>
      <c r="D40" s="90"/>
      <c r="E40" s="90"/>
    </row>
    <row r="41" ht="18" customHeight="1"/>
  </sheetData>
  <sheetProtection/>
  <mergeCells count="25">
    <mergeCell ref="A1:I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7:D17"/>
    <mergeCell ref="C18:D18"/>
    <mergeCell ref="C19:D19"/>
    <mergeCell ref="C20:D20"/>
    <mergeCell ref="A21:I21"/>
    <mergeCell ref="A3:A11"/>
    <mergeCell ref="A12:A20"/>
    <mergeCell ref="B3:B4"/>
    <mergeCell ref="B5:B7"/>
    <mergeCell ref="B8:B11"/>
    <mergeCell ref="B12:B16"/>
    <mergeCell ref="B17:B20"/>
    <mergeCell ref="C12:C13"/>
    <mergeCell ref="C14:C15"/>
  </mergeCells>
  <printOptions horizontalCentered="1"/>
  <pageMargins left="0.28" right="0.28" top="0.31" bottom="0.28" header="0.24" footer="0.16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169"/>
  <sheetViews>
    <sheetView zoomScaleSheetLayoutView="100" workbookViewId="0" topLeftCell="A1">
      <pane ySplit="3" topLeftCell="A4" activePane="bottomLeft" state="frozen"/>
      <selection pane="bottomLeft" activeCell="AG57" sqref="AG57"/>
    </sheetView>
  </sheetViews>
  <sheetFormatPr defaultColWidth="9.00390625" defaultRowHeight="14.25"/>
  <cols>
    <col min="1" max="1" width="4.00390625" style="11" bestFit="1" customWidth="1"/>
    <col min="2" max="2" width="3.875" style="63" bestFit="1" customWidth="1"/>
    <col min="3" max="3" width="14.875" style="63" customWidth="1"/>
    <col min="4" max="4" width="5.50390625" style="11" customWidth="1"/>
    <col min="5" max="5" width="12.625" style="11" customWidth="1"/>
    <col min="6" max="6" width="7.125" style="63" customWidth="1"/>
    <col min="7" max="7" width="8.125" style="11" customWidth="1"/>
    <col min="8" max="8" width="9.25390625" style="11" customWidth="1"/>
    <col min="9" max="9" width="10.125" style="11" customWidth="1"/>
    <col min="10" max="10" width="9.75390625" style="11" customWidth="1"/>
    <col min="11" max="13" width="7.125" style="11" customWidth="1"/>
    <col min="14" max="15" width="5.75390625" style="11" customWidth="1"/>
    <col min="16" max="16" width="4.875" style="11" customWidth="1"/>
    <col min="17" max="18" width="7.125" style="11" customWidth="1"/>
    <col min="19" max="20" width="10.125" style="18" customWidth="1"/>
    <col min="21" max="21" width="11.125" style="18" customWidth="1"/>
    <col min="22" max="23" width="10.125" style="18" customWidth="1"/>
    <col min="24" max="25" width="10.375" style="64" customWidth="1"/>
    <col min="26" max="27" width="9.25390625" style="18" customWidth="1"/>
    <col min="28" max="28" width="8.375" style="63" customWidth="1"/>
    <col min="29" max="29" width="7.875" style="63" customWidth="1"/>
    <col min="30" max="31" width="5.75390625" style="63" customWidth="1"/>
    <col min="32" max="32" width="8.125" style="63" customWidth="1"/>
    <col min="33" max="33" width="8.25390625" style="63" customWidth="1"/>
    <col min="34" max="34" width="7.50390625" style="63" customWidth="1"/>
    <col min="35" max="35" width="10.625" style="63" customWidth="1"/>
    <col min="36" max="36" width="9.25390625" style="63" customWidth="1"/>
    <col min="37" max="37" width="10.125" style="63" customWidth="1"/>
    <col min="38" max="38" width="3.875" style="11" bestFit="1" customWidth="1"/>
    <col min="39" max="243" width="9.00390625" style="11" customWidth="1"/>
    <col min="244" max="249" width="9.00390625" style="14" customWidth="1"/>
  </cols>
  <sheetData>
    <row r="1" spans="1:37" s="11" customFormat="1" ht="18.75">
      <c r="A1" s="65" t="s">
        <v>86</v>
      </c>
      <c r="B1" s="66"/>
      <c r="C1" s="66"/>
      <c r="D1" s="65"/>
      <c r="E1" s="65"/>
      <c r="F1" s="67"/>
      <c r="G1" s="65"/>
      <c r="H1" s="65"/>
      <c r="I1" s="65"/>
      <c r="J1" s="65"/>
      <c r="K1" s="65"/>
      <c r="L1" s="65"/>
      <c r="M1" s="65"/>
      <c r="N1" s="65"/>
      <c r="Q1" s="65"/>
      <c r="R1" s="65"/>
      <c r="S1" s="83"/>
      <c r="T1" s="83"/>
      <c r="U1" s="83"/>
      <c r="V1" s="83"/>
      <c r="W1" s="83"/>
      <c r="X1" s="84"/>
      <c r="Y1" s="84"/>
      <c r="Z1" s="83"/>
      <c r="AA1" s="83"/>
      <c r="AB1" s="63"/>
      <c r="AC1" s="63"/>
      <c r="AD1" s="63"/>
      <c r="AE1" s="63"/>
      <c r="AF1" s="63"/>
      <c r="AG1" s="63"/>
      <c r="AH1" s="63"/>
      <c r="AI1" s="63"/>
      <c r="AJ1" s="63"/>
      <c r="AK1" s="63"/>
    </row>
    <row r="2" spans="1:243" s="14" customFormat="1" ht="14.25">
      <c r="A2" s="11"/>
      <c r="B2" s="63"/>
      <c r="C2" s="63"/>
      <c r="D2" s="11"/>
      <c r="E2" s="11"/>
      <c r="F2" s="63"/>
      <c r="I2" s="11"/>
      <c r="J2" s="11"/>
      <c r="K2" s="11"/>
      <c r="L2" s="11"/>
      <c r="M2" s="11"/>
      <c r="N2" s="11"/>
      <c r="O2" s="11"/>
      <c r="P2" s="11"/>
      <c r="Q2" s="11"/>
      <c r="R2" s="11"/>
      <c r="S2" s="18"/>
      <c r="T2" s="18"/>
      <c r="U2" s="18"/>
      <c r="V2" s="18"/>
      <c r="W2" s="18"/>
      <c r="X2" s="64"/>
      <c r="Y2" s="64"/>
      <c r="Z2" s="18"/>
      <c r="AA2" s="18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9" s="62" customFormat="1" ht="63.75" customHeight="1">
      <c r="A3" s="68" t="s">
        <v>87</v>
      </c>
      <c r="B3" s="69" t="s">
        <v>88</v>
      </c>
      <c r="C3" s="69" t="s">
        <v>89</v>
      </c>
      <c r="D3" s="68" t="s">
        <v>90</v>
      </c>
      <c r="E3" s="68" t="s">
        <v>91</v>
      </c>
      <c r="F3" s="69" t="s">
        <v>92</v>
      </c>
      <c r="G3" s="70" t="s">
        <v>93</v>
      </c>
      <c r="H3" s="70" t="s">
        <v>94</v>
      </c>
      <c r="I3" s="74" t="s">
        <v>95</v>
      </c>
      <c r="J3" s="75" t="s">
        <v>96</v>
      </c>
      <c r="K3" s="76" t="s">
        <v>97</v>
      </c>
      <c r="L3" s="77" t="s">
        <v>98</v>
      </c>
      <c r="M3" s="77" t="s">
        <v>99</v>
      </c>
      <c r="N3" s="78" t="s">
        <v>100</v>
      </c>
      <c r="O3" s="78" t="s">
        <v>101</v>
      </c>
      <c r="P3" s="78" t="s">
        <v>102</v>
      </c>
      <c r="Q3" s="85" t="s">
        <v>103</v>
      </c>
      <c r="R3" s="85" t="s">
        <v>62</v>
      </c>
      <c r="S3" s="86" t="s">
        <v>104</v>
      </c>
      <c r="T3" s="86" t="s">
        <v>105</v>
      </c>
      <c r="U3" s="86" t="s">
        <v>106</v>
      </c>
      <c r="V3" s="86" t="s">
        <v>107</v>
      </c>
      <c r="W3" s="86" t="s">
        <v>108</v>
      </c>
      <c r="X3" s="87" t="s">
        <v>109</v>
      </c>
      <c r="Y3" s="87" t="s">
        <v>110</v>
      </c>
      <c r="Z3" s="86" t="s">
        <v>111</v>
      </c>
      <c r="AA3" s="86" t="s">
        <v>112</v>
      </c>
      <c r="AB3" s="91" t="s">
        <v>113</v>
      </c>
      <c r="AC3" s="91" t="s">
        <v>114</v>
      </c>
      <c r="AD3" s="91" t="s">
        <v>115</v>
      </c>
      <c r="AE3" s="91" t="s">
        <v>116</v>
      </c>
      <c r="AF3" s="92" t="s">
        <v>117</v>
      </c>
      <c r="AG3" s="95" t="s">
        <v>118</v>
      </c>
      <c r="AH3" s="96" t="s">
        <v>119</v>
      </c>
      <c r="AI3" s="92" t="s">
        <v>120</v>
      </c>
      <c r="AJ3" s="97" t="s">
        <v>121</v>
      </c>
      <c r="AK3" s="98" t="s">
        <v>122</v>
      </c>
      <c r="AL3" s="78" t="s">
        <v>123</v>
      </c>
      <c r="AM3" s="99"/>
      <c r="AN3" s="99"/>
      <c r="AO3" s="99"/>
      <c r="AP3" s="99"/>
      <c r="AQ3" s="99"/>
      <c r="AR3" s="99"/>
      <c r="AS3" s="99"/>
      <c r="AT3" s="99"/>
      <c r="AU3" s="99"/>
      <c r="IJ3" s="106"/>
      <c r="IK3" s="106"/>
      <c r="IL3" s="106"/>
      <c r="IM3" s="106"/>
      <c r="IN3" s="106"/>
      <c r="IO3" s="106"/>
    </row>
    <row r="4" spans="1:47" s="11" customFormat="1" ht="24">
      <c r="A4" s="7">
        <v>1</v>
      </c>
      <c r="B4" s="15" t="s">
        <v>124</v>
      </c>
      <c r="C4" s="15" t="s">
        <v>125</v>
      </c>
      <c r="D4" s="7" t="s">
        <v>126</v>
      </c>
      <c r="E4" s="7">
        <v>18692026276</v>
      </c>
      <c r="F4" s="15" t="s">
        <v>127</v>
      </c>
      <c r="G4" s="71"/>
      <c r="H4" s="72"/>
      <c r="I4" s="79">
        <v>2018</v>
      </c>
      <c r="J4" s="80">
        <v>16255.84</v>
      </c>
      <c r="K4" s="81">
        <v>0</v>
      </c>
      <c r="L4" s="82">
        <v>1</v>
      </c>
      <c r="M4" s="82">
        <v>1</v>
      </c>
      <c r="N4" s="7">
        <v>175</v>
      </c>
      <c r="O4" s="7">
        <v>117</v>
      </c>
      <c r="P4" s="7">
        <v>65</v>
      </c>
      <c r="Q4" s="88">
        <v>1</v>
      </c>
      <c r="R4" s="88">
        <v>2</v>
      </c>
      <c r="S4" s="89">
        <v>15546</v>
      </c>
      <c r="T4" s="89">
        <v>15927</v>
      </c>
      <c r="U4" s="89">
        <v>14494</v>
      </c>
      <c r="V4" s="89">
        <v>15927</v>
      </c>
      <c r="W4" s="89">
        <v>14494</v>
      </c>
      <c r="X4" s="90">
        <v>2.4</v>
      </c>
      <c r="Y4" s="90">
        <v>-9</v>
      </c>
      <c r="Z4" s="89">
        <v>842</v>
      </c>
      <c r="AA4" s="89">
        <v>871</v>
      </c>
      <c r="AB4" s="8">
        <v>812</v>
      </c>
      <c r="AC4" s="8">
        <v>756</v>
      </c>
      <c r="AD4" s="8">
        <v>-51</v>
      </c>
      <c r="AE4" s="8">
        <v>-7</v>
      </c>
      <c r="AF4" s="93">
        <v>1</v>
      </c>
      <c r="AG4" s="100">
        <v>2</v>
      </c>
      <c r="AH4" s="101">
        <v>2</v>
      </c>
      <c r="AI4" s="102">
        <v>1</v>
      </c>
      <c r="AJ4" s="103">
        <v>1</v>
      </c>
      <c r="AK4" s="104">
        <v>0</v>
      </c>
      <c r="AL4" s="7"/>
      <c r="AM4" s="10"/>
      <c r="AN4" s="10"/>
      <c r="AO4" s="10"/>
      <c r="AP4" s="10"/>
      <c r="AQ4" s="10"/>
      <c r="AR4" s="10"/>
      <c r="AS4" s="10"/>
      <c r="AT4" s="10"/>
      <c r="AU4" s="10"/>
    </row>
    <row r="5" spans="1:47" s="11" customFormat="1" ht="24">
      <c r="A5" s="7">
        <v>2</v>
      </c>
      <c r="B5" s="15" t="s">
        <v>124</v>
      </c>
      <c r="C5" s="15" t="s">
        <v>128</v>
      </c>
      <c r="D5" s="7" t="s">
        <v>129</v>
      </c>
      <c r="E5" s="7">
        <v>2062847159</v>
      </c>
      <c r="F5" s="15" t="s">
        <v>127</v>
      </c>
      <c r="G5" s="73"/>
      <c r="H5" s="7"/>
      <c r="I5" s="7">
        <v>5880</v>
      </c>
      <c r="J5" s="7">
        <v>31458</v>
      </c>
      <c r="K5" s="7">
        <v>0</v>
      </c>
      <c r="L5" s="7">
        <v>1</v>
      </c>
      <c r="M5" s="7">
        <v>1</v>
      </c>
      <c r="N5" s="7">
        <v>526</v>
      </c>
      <c r="O5" s="7">
        <v>497</v>
      </c>
      <c r="P5" s="7">
        <v>320</v>
      </c>
      <c r="Q5" s="7">
        <v>1</v>
      </c>
      <c r="R5" s="7">
        <v>3</v>
      </c>
      <c r="S5" s="89"/>
      <c r="T5" s="89">
        <v>12791</v>
      </c>
      <c r="U5" s="89">
        <v>18774</v>
      </c>
      <c r="V5" s="89">
        <v>12791</v>
      </c>
      <c r="W5" s="89">
        <v>18774</v>
      </c>
      <c r="X5" s="90">
        <v>53</v>
      </c>
      <c r="Y5" s="90">
        <v>47</v>
      </c>
      <c r="Z5" s="89">
        <v>1009</v>
      </c>
      <c r="AA5" s="89">
        <v>1275</v>
      </c>
      <c r="AB5" s="8">
        <v>459</v>
      </c>
      <c r="AC5" s="8">
        <v>1591</v>
      </c>
      <c r="AD5" s="8">
        <v>100</v>
      </c>
      <c r="AE5" s="8">
        <v>247</v>
      </c>
      <c r="AF5" s="8">
        <v>2</v>
      </c>
      <c r="AG5" s="8">
        <v>2</v>
      </c>
      <c r="AH5" s="101">
        <v>3</v>
      </c>
      <c r="AI5" s="8">
        <v>1</v>
      </c>
      <c r="AJ5" s="105">
        <v>2</v>
      </c>
      <c r="AK5" s="8">
        <v>1</v>
      </c>
      <c r="AL5" s="7"/>
      <c r="AM5" s="10"/>
      <c r="AN5" s="10"/>
      <c r="AO5" s="10"/>
      <c r="AP5" s="10"/>
      <c r="AQ5" s="10"/>
      <c r="AR5" s="10"/>
      <c r="AS5" s="10"/>
      <c r="AT5" s="10"/>
      <c r="AU5" s="10"/>
    </row>
    <row r="6" spans="1:47" s="11" customFormat="1" ht="24">
      <c r="A6" s="7">
        <v>3</v>
      </c>
      <c r="B6" s="15" t="s">
        <v>124</v>
      </c>
      <c r="C6" s="15" t="s">
        <v>130</v>
      </c>
      <c r="D6" s="7" t="s">
        <v>131</v>
      </c>
      <c r="E6" s="7">
        <v>18819497991</v>
      </c>
      <c r="F6" s="15" t="s">
        <v>127</v>
      </c>
      <c r="G6" s="73"/>
      <c r="H6" s="7"/>
      <c r="I6" s="7">
        <v>40000</v>
      </c>
      <c r="J6" s="7">
        <v>148041</v>
      </c>
      <c r="K6" s="7">
        <v>0</v>
      </c>
      <c r="L6" s="7">
        <v>1</v>
      </c>
      <c r="M6" s="7">
        <v>1</v>
      </c>
      <c r="N6" s="7">
        <v>378</v>
      </c>
      <c r="O6" s="7">
        <v>284</v>
      </c>
      <c r="P6" s="7">
        <v>181</v>
      </c>
      <c r="Q6" s="7">
        <v>1</v>
      </c>
      <c r="R6" s="7">
        <v>2</v>
      </c>
      <c r="S6" s="89">
        <v>80630</v>
      </c>
      <c r="T6" s="89">
        <v>127322</v>
      </c>
      <c r="U6" s="89">
        <v>146579</v>
      </c>
      <c r="V6" s="89">
        <v>127322</v>
      </c>
      <c r="W6" s="89">
        <v>146579</v>
      </c>
      <c r="X6" s="90">
        <v>58</v>
      </c>
      <c r="Y6" s="90">
        <v>15</v>
      </c>
      <c r="Z6" s="89">
        <v>4902</v>
      </c>
      <c r="AA6" s="89">
        <v>5863</v>
      </c>
      <c r="AB6" s="8">
        <v>6228</v>
      </c>
      <c r="AC6" s="8">
        <v>9910</v>
      </c>
      <c r="AD6" s="8">
        <v>-5</v>
      </c>
      <c r="AE6" s="8">
        <v>59</v>
      </c>
      <c r="AF6" s="8">
        <v>2</v>
      </c>
      <c r="AG6" s="8">
        <v>2</v>
      </c>
      <c r="AH6" s="101">
        <v>3</v>
      </c>
      <c r="AI6" s="8">
        <v>1</v>
      </c>
      <c r="AJ6" s="105">
        <v>2</v>
      </c>
      <c r="AK6" s="8">
        <v>1</v>
      </c>
      <c r="AL6" s="7"/>
      <c r="AM6" s="10"/>
      <c r="AN6" s="10"/>
      <c r="AO6" s="10"/>
      <c r="AP6" s="10"/>
      <c r="AQ6" s="10"/>
      <c r="AR6" s="10"/>
      <c r="AS6" s="10"/>
      <c r="AT6" s="10"/>
      <c r="AU6" s="10"/>
    </row>
    <row r="7" spans="1:47" s="11" customFormat="1" ht="36">
      <c r="A7" s="7">
        <v>4</v>
      </c>
      <c r="B7" s="15" t="s">
        <v>124</v>
      </c>
      <c r="C7" s="15" t="s">
        <v>132</v>
      </c>
      <c r="D7" s="7" t="s">
        <v>133</v>
      </c>
      <c r="E7" s="7">
        <v>13928728701</v>
      </c>
      <c r="F7" s="15" t="s">
        <v>127</v>
      </c>
      <c r="G7" s="73"/>
      <c r="H7" s="7"/>
      <c r="I7" s="7">
        <v>40300.89</v>
      </c>
      <c r="J7" s="7">
        <v>130696</v>
      </c>
      <c r="K7" s="7">
        <v>1</v>
      </c>
      <c r="L7" s="7">
        <v>1</v>
      </c>
      <c r="M7" s="7">
        <v>1</v>
      </c>
      <c r="N7" s="7">
        <v>981</v>
      </c>
      <c r="O7" s="7">
        <v>347</v>
      </c>
      <c r="P7" s="7">
        <v>190</v>
      </c>
      <c r="Q7" s="7">
        <v>1</v>
      </c>
      <c r="R7" s="7">
        <v>3</v>
      </c>
      <c r="S7" s="89">
        <v>25469</v>
      </c>
      <c r="T7" s="89">
        <v>52838</v>
      </c>
      <c r="U7" s="89">
        <v>68722</v>
      </c>
      <c r="V7" s="89">
        <v>53828</v>
      </c>
      <c r="W7" s="89">
        <v>98722</v>
      </c>
      <c r="X7" s="90">
        <v>41.15</v>
      </c>
      <c r="Y7" s="90">
        <v>27.67</v>
      </c>
      <c r="Z7" s="89">
        <v>6033</v>
      </c>
      <c r="AA7" s="89">
        <v>8374</v>
      </c>
      <c r="AB7" s="8">
        <v>12367</v>
      </c>
      <c r="AC7" s="8">
        <v>12333</v>
      </c>
      <c r="AD7" s="8">
        <v>46.96</v>
      </c>
      <c r="AE7" s="8">
        <v>-0.27</v>
      </c>
      <c r="AF7" s="8">
        <v>2</v>
      </c>
      <c r="AG7" s="8">
        <v>2</v>
      </c>
      <c r="AH7" s="101">
        <v>3</v>
      </c>
      <c r="AI7" s="8">
        <v>2</v>
      </c>
      <c r="AJ7" s="105">
        <v>2</v>
      </c>
      <c r="AK7" s="8">
        <v>1</v>
      </c>
      <c r="AL7" s="7"/>
      <c r="AM7" s="10"/>
      <c r="AN7" s="10"/>
      <c r="AO7" s="10"/>
      <c r="AP7" s="10"/>
      <c r="AQ7" s="10"/>
      <c r="AR7" s="10"/>
      <c r="AS7" s="10"/>
      <c r="AT7" s="10"/>
      <c r="AU7" s="10"/>
    </row>
    <row r="8" spans="1:47" s="11" customFormat="1" ht="24">
      <c r="A8" s="7">
        <v>5</v>
      </c>
      <c r="B8" s="15" t="s">
        <v>124</v>
      </c>
      <c r="C8" s="15" t="s">
        <v>134</v>
      </c>
      <c r="D8" s="7" t="s">
        <v>135</v>
      </c>
      <c r="E8" s="7">
        <v>13560008850</v>
      </c>
      <c r="F8" s="15" t="s">
        <v>127</v>
      </c>
      <c r="G8" s="73"/>
      <c r="H8" s="7"/>
      <c r="I8" s="7">
        <v>83559</v>
      </c>
      <c r="J8" s="7">
        <v>230834</v>
      </c>
      <c r="K8" s="7">
        <v>1</v>
      </c>
      <c r="L8" s="7">
        <v>1</v>
      </c>
      <c r="M8" s="7">
        <v>1</v>
      </c>
      <c r="N8" s="7">
        <v>1187</v>
      </c>
      <c r="O8" s="7">
        <v>1033</v>
      </c>
      <c r="P8" s="7">
        <v>439</v>
      </c>
      <c r="Q8" s="7">
        <v>1</v>
      </c>
      <c r="R8" s="7">
        <v>3</v>
      </c>
      <c r="S8" s="89"/>
      <c r="T8" s="89">
        <v>101545</v>
      </c>
      <c r="U8" s="89">
        <v>80297</v>
      </c>
      <c r="V8" s="89">
        <v>100365</v>
      </c>
      <c r="W8" s="89">
        <v>79260</v>
      </c>
      <c r="X8" s="90">
        <v>-14.99</v>
      </c>
      <c r="Y8" s="90">
        <v>-20.92</v>
      </c>
      <c r="Z8" s="89">
        <v>12320</v>
      </c>
      <c r="AA8" s="89">
        <v>12906</v>
      </c>
      <c r="AB8" s="8">
        <v>47314</v>
      </c>
      <c r="AC8" s="8">
        <v>21539</v>
      </c>
      <c r="AD8" s="8">
        <v>-9.59</v>
      </c>
      <c r="AE8" s="8">
        <v>-54.48</v>
      </c>
      <c r="AF8" s="8">
        <v>3</v>
      </c>
      <c r="AG8" s="8">
        <v>2</v>
      </c>
      <c r="AH8" s="101">
        <v>3</v>
      </c>
      <c r="AI8" s="8">
        <v>1</v>
      </c>
      <c r="AJ8" s="105">
        <v>1</v>
      </c>
      <c r="AK8" s="8">
        <v>2</v>
      </c>
      <c r="AL8" s="7"/>
      <c r="AM8" s="10"/>
      <c r="AN8" s="10"/>
      <c r="AO8" s="10"/>
      <c r="AP8" s="10"/>
      <c r="AQ8" s="10"/>
      <c r="AR8" s="10"/>
      <c r="AS8" s="10"/>
      <c r="AT8" s="10"/>
      <c r="AU8" s="10"/>
    </row>
    <row r="9" spans="1:47" s="11" customFormat="1" ht="24">
      <c r="A9" s="7">
        <v>6</v>
      </c>
      <c r="B9" s="15" t="s">
        <v>124</v>
      </c>
      <c r="C9" s="15" t="s">
        <v>136</v>
      </c>
      <c r="D9" s="7" t="s">
        <v>137</v>
      </c>
      <c r="E9" s="7">
        <v>18802016395</v>
      </c>
      <c r="F9" s="15" t="s">
        <v>127</v>
      </c>
      <c r="G9" s="73"/>
      <c r="H9" s="7"/>
      <c r="I9" s="7">
        <v>29800</v>
      </c>
      <c r="J9" s="7">
        <v>497755.85</v>
      </c>
      <c r="K9" s="7">
        <v>0</v>
      </c>
      <c r="L9" s="7">
        <v>1</v>
      </c>
      <c r="M9" s="7">
        <v>0</v>
      </c>
      <c r="N9" s="7">
        <v>3782</v>
      </c>
      <c r="O9" s="7">
        <v>2743</v>
      </c>
      <c r="P9" s="7">
        <v>2152</v>
      </c>
      <c r="Q9" s="7">
        <v>1</v>
      </c>
      <c r="R9" s="7">
        <v>3</v>
      </c>
      <c r="S9" s="89">
        <v>206439</v>
      </c>
      <c r="T9" s="89">
        <v>198725</v>
      </c>
      <c r="U9" s="89">
        <v>270873</v>
      </c>
      <c r="V9" s="89">
        <v>198693</v>
      </c>
      <c r="W9" s="89">
        <v>270861</v>
      </c>
      <c r="X9" s="90">
        <v>-3.7</v>
      </c>
      <c r="Y9" s="90">
        <v>36.3</v>
      </c>
      <c r="Z9" s="89">
        <v>20620</v>
      </c>
      <c r="AA9" s="89">
        <v>21753</v>
      </c>
      <c r="AB9" s="8">
        <v>16214</v>
      </c>
      <c r="AC9" s="8">
        <v>16647</v>
      </c>
      <c r="AD9" s="8">
        <v>-59.3</v>
      </c>
      <c r="AE9" s="8">
        <v>2.7</v>
      </c>
      <c r="AF9" s="8">
        <v>3</v>
      </c>
      <c r="AG9" s="8">
        <v>2</v>
      </c>
      <c r="AH9" s="101">
        <v>3</v>
      </c>
      <c r="AI9" s="8">
        <v>2</v>
      </c>
      <c r="AJ9" s="105">
        <v>2</v>
      </c>
      <c r="AK9" s="8">
        <v>2</v>
      </c>
      <c r="AL9" s="7"/>
      <c r="AM9" s="10"/>
      <c r="AN9" s="10"/>
      <c r="AO9" s="10"/>
      <c r="AP9" s="10"/>
      <c r="AQ9" s="10"/>
      <c r="AR9" s="10"/>
      <c r="AS9" s="10"/>
      <c r="AT9" s="10"/>
      <c r="AU9" s="10"/>
    </row>
    <row r="10" spans="1:47" s="11" customFormat="1" ht="24">
      <c r="A10" s="7">
        <v>7</v>
      </c>
      <c r="B10" s="15" t="s">
        <v>124</v>
      </c>
      <c r="C10" s="15" t="s">
        <v>138</v>
      </c>
      <c r="D10" s="7" t="s">
        <v>139</v>
      </c>
      <c r="E10" s="7">
        <v>13763339269</v>
      </c>
      <c r="F10" s="15" t="s">
        <v>127</v>
      </c>
      <c r="G10" s="73"/>
      <c r="H10" s="7"/>
      <c r="I10" s="7">
        <v>99751.953</v>
      </c>
      <c r="J10" s="7">
        <v>848870.39</v>
      </c>
      <c r="K10" s="7">
        <v>1</v>
      </c>
      <c r="L10" s="7">
        <v>1</v>
      </c>
      <c r="M10" s="7">
        <v>1</v>
      </c>
      <c r="N10" s="7">
        <v>2200</v>
      </c>
      <c r="O10" s="7">
        <v>1952</v>
      </c>
      <c r="P10" s="7">
        <v>1081</v>
      </c>
      <c r="Q10" s="7">
        <v>1</v>
      </c>
      <c r="R10" s="7">
        <v>3</v>
      </c>
      <c r="S10" s="89">
        <v>96756.65</v>
      </c>
      <c r="T10" s="89">
        <v>112655.39</v>
      </c>
      <c r="U10" s="89">
        <v>139424.3</v>
      </c>
      <c r="V10" s="89">
        <v>110931.77</v>
      </c>
      <c r="W10" s="89">
        <v>137942.42</v>
      </c>
      <c r="X10" s="90">
        <v>16</v>
      </c>
      <c r="Y10" s="90">
        <v>24</v>
      </c>
      <c r="Z10" s="89">
        <v>19923.04</v>
      </c>
      <c r="AA10" s="89">
        <v>22246.51</v>
      </c>
      <c r="AB10" s="8">
        <v>26915.71</v>
      </c>
      <c r="AC10" s="8">
        <v>28140.92</v>
      </c>
      <c r="AD10" s="8">
        <v>-3</v>
      </c>
      <c r="AE10" s="8">
        <v>5</v>
      </c>
      <c r="AF10" s="8">
        <v>2</v>
      </c>
      <c r="AG10" s="8">
        <v>3</v>
      </c>
      <c r="AH10" s="101">
        <v>3</v>
      </c>
      <c r="AI10" s="8">
        <v>2</v>
      </c>
      <c r="AJ10" s="105">
        <v>2</v>
      </c>
      <c r="AK10" s="8">
        <v>3</v>
      </c>
      <c r="AL10" s="7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s="11" customFormat="1" ht="48">
      <c r="A11" s="7">
        <v>8</v>
      </c>
      <c r="B11" s="15" t="s">
        <v>124</v>
      </c>
      <c r="C11" s="15" t="s">
        <v>140</v>
      </c>
      <c r="D11" s="7" t="s">
        <v>141</v>
      </c>
      <c r="E11" s="7">
        <v>13560409373</v>
      </c>
      <c r="F11" s="15" t="s">
        <v>127</v>
      </c>
      <c r="G11" s="73"/>
      <c r="H11" s="7"/>
      <c r="I11" s="7">
        <v>7400</v>
      </c>
      <c r="J11" s="7">
        <v>18699</v>
      </c>
      <c r="K11" s="7">
        <v>0</v>
      </c>
      <c r="L11" s="7">
        <v>1</v>
      </c>
      <c r="M11" s="7">
        <v>1</v>
      </c>
      <c r="N11" s="7">
        <v>278</v>
      </c>
      <c r="O11" s="7">
        <v>260</v>
      </c>
      <c r="P11" s="7">
        <v>245</v>
      </c>
      <c r="Q11" s="7">
        <v>1</v>
      </c>
      <c r="R11" s="7">
        <v>2</v>
      </c>
      <c r="S11" s="89">
        <v>10248.69</v>
      </c>
      <c r="T11" s="89">
        <v>9530.32</v>
      </c>
      <c r="U11" s="89">
        <v>12654.62</v>
      </c>
      <c r="V11" s="89">
        <v>9530.32</v>
      </c>
      <c r="W11" s="89">
        <v>12654.62</v>
      </c>
      <c r="X11" s="90">
        <v>-7.01</v>
      </c>
      <c r="Y11" s="90">
        <v>32.78</v>
      </c>
      <c r="Z11" s="89">
        <v>2541</v>
      </c>
      <c r="AA11" s="89">
        <v>2349</v>
      </c>
      <c r="AB11" s="8">
        <v>1130.46</v>
      </c>
      <c r="AC11" s="8">
        <v>1402.97</v>
      </c>
      <c r="AD11" s="8">
        <v>-75.24</v>
      </c>
      <c r="AE11" s="8">
        <v>24.16</v>
      </c>
      <c r="AF11" s="8">
        <v>3</v>
      </c>
      <c r="AG11" s="8">
        <v>3</v>
      </c>
      <c r="AH11" s="101">
        <v>3</v>
      </c>
      <c r="AI11" s="8">
        <v>1</v>
      </c>
      <c r="AJ11" s="105">
        <v>2</v>
      </c>
      <c r="AK11" s="8">
        <v>1</v>
      </c>
      <c r="AL11" s="7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s="11" customFormat="1" ht="24">
      <c r="A12" s="7">
        <v>9</v>
      </c>
      <c r="B12" s="15" t="s">
        <v>124</v>
      </c>
      <c r="C12" s="15" t="s">
        <v>142</v>
      </c>
      <c r="D12" s="7" t="s">
        <v>143</v>
      </c>
      <c r="E12" s="7" t="s">
        <v>144</v>
      </c>
      <c r="F12" s="15" t="s">
        <v>127</v>
      </c>
      <c r="G12" s="73"/>
      <c r="H12" s="7"/>
      <c r="I12" s="7">
        <v>41690.4</v>
      </c>
      <c r="J12" s="7">
        <v>256909</v>
      </c>
      <c r="K12" s="7">
        <v>1</v>
      </c>
      <c r="L12" s="7">
        <v>1</v>
      </c>
      <c r="M12" s="7">
        <v>0</v>
      </c>
      <c r="N12" s="7">
        <v>552</v>
      </c>
      <c r="O12" s="7">
        <v>243</v>
      </c>
      <c r="P12" s="7">
        <v>203</v>
      </c>
      <c r="Q12" s="7">
        <v>1</v>
      </c>
      <c r="R12" s="7">
        <v>3</v>
      </c>
      <c r="S12" s="89">
        <v>181733</v>
      </c>
      <c r="T12" s="89">
        <v>202144</v>
      </c>
      <c r="U12" s="89">
        <v>201562</v>
      </c>
      <c r="V12" s="89">
        <v>196322</v>
      </c>
      <c r="W12" s="89">
        <v>196280</v>
      </c>
      <c r="X12" s="90">
        <v>11.23</v>
      </c>
      <c r="Y12" s="90">
        <v>-0.29</v>
      </c>
      <c r="Z12" s="89">
        <v>8959</v>
      </c>
      <c r="AA12" s="89">
        <v>10282</v>
      </c>
      <c r="AB12" s="8">
        <v>12064</v>
      </c>
      <c r="AC12" s="8">
        <v>14124</v>
      </c>
      <c r="AD12" s="8">
        <v>157.61</v>
      </c>
      <c r="AE12" s="8">
        <v>17.08</v>
      </c>
      <c r="AF12" s="8">
        <v>0</v>
      </c>
      <c r="AG12" s="8">
        <v>2</v>
      </c>
      <c r="AH12" s="8">
        <v>3</v>
      </c>
      <c r="AI12" s="8">
        <v>1</v>
      </c>
      <c r="AJ12" s="8">
        <v>1</v>
      </c>
      <c r="AK12" s="8">
        <v>1</v>
      </c>
      <c r="AL12" s="7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s="11" customFormat="1" ht="24">
      <c r="A13" s="7">
        <v>10</v>
      </c>
      <c r="B13" s="15" t="s">
        <v>124</v>
      </c>
      <c r="C13" s="15" t="s">
        <v>145</v>
      </c>
      <c r="D13" s="7" t="s">
        <v>146</v>
      </c>
      <c r="E13" s="7">
        <v>13570918786</v>
      </c>
      <c r="F13" s="15" t="s">
        <v>127</v>
      </c>
      <c r="G13" s="73"/>
      <c r="H13" s="7"/>
      <c r="I13" s="7">
        <v>3000</v>
      </c>
      <c r="J13" s="7">
        <v>82447</v>
      </c>
      <c r="K13" s="7">
        <v>1</v>
      </c>
      <c r="L13" s="7">
        <v>1</v>
      </c>
      <c r="M13" s="7">
        <v>1</v>
      </c>
      <c r="N13" s="7">
        <v>398</v>
      </c>
      <c r="O13" s="7">
        <v>398</v>
      </c>
      <c r="P13" s="7">
        <v>340</v>
      </c>
      <c r="Q13" s="7">
        <v>1</v>
      </c>
      <c r="R13" s="7">
        <v>2</v>
      </c>
      <c r="S13" s="89">
        <v>39740</v>
      </c>
      <c r="T13" s="89">
        <v>28989</v>
      </c>
      <c r="U13" s="89">
        <v>70940</v>
      </c>
      <c r="V13" s="89">
        <v>28916</v>
      </c>
      <c r="W13" s="89">
        <v>70878</v>
      </c>
      <c r="X13" s="90">
        <v>-27</v>
      </c>
      <c r="Y13" s="90">
        <v>145</v>
      </c>
      <c r="Z13" s="89">
        <v>9407</v>
      </c>
      <c r="AA13" s="89">
        <v>11409</v>
      </c>
      <c r="AB13" s="8">
        <v>9113</v>
      </c>
      <c r="AC13" s="8">
        <v>27782</v>
      </c>
      <c r="AD13" s="8">
        <v>143</v>
      </c>
      <c r="AE13" s="8">
        <v>205</v>
      </c>
      <c r="AF13" s="8">
        <v>3</v>
      </c>
      <c r="AG13" s="8">
        <v>0</v>
      </c>
      <c r="AH13" s="101">
        <v>3</v>
      </c>
      <c r="AI13" s="8">
        <v>0</v>
      </c>
      <c r="AJ13" s="105">
        <v>2</v>
      </c>
      <c r="AK13" s="8">
        <v>2</v>
      </c>
      <c r="AL13" s="7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s="11" customFormat="1" ht="24">
      <c r="A14" s="7">
        <v>11</v>
      </c>
      <c r="B14" s="15" t="s">
        <v>124</v>
      </c>
      <c r="C14" s="15" t="s">
        <v>147</v>
      </c>
      <c r="D14" s="7" t="s">
        <v>148</v>
      </c>
      <c r="E14" s="7">
        <v>13710650966</v>
      </c>
      <c r="F14" s="15" t="s">
        <v>127</v>
      </c>
      <c r="G14" s="73"/>
      <c r="H14" s="7"/>
      <c r="I14" s="7">
        <v>1001</v>
      </c>
      <c r="J14" s="7">
        <v>35748.31</v>
      </c>
      <c r="K14" s="7">
        <v>0</v>
      </c>
      <c r="L14" s="7">
        <v>1</v>
      </c>
      <c r="M14" s="7">
        <v>0</v>
      </c>
      <c r="N14" s="7">
        <v>423</v>
      </c>
      <c r="O14" s="7">
        <v>270</v>
      </c>
      <c r="P14" s="7">
        <v>124</v>
      </c>
      <c r="Q14" s="7">
        <v>1</v>
      </c>
      <c r="R14" s="7">
        <v>2</v>
      </c>
      <c r="S14" s="89">
        <v>46452.26</v>
      </c>
      <c r="T14" s="89">
        <v>48937.88</v>
      </c>
      <c r="U14" s="89">
        <v>59254.94</v>
      </c>
      <c r="V14" s="89">
        <v>47981.06</v>
      </c>
      <c r="W14" s="89">
        <v>58228.15</v>
      </c>
      <c r="X14" s="90">
        <v>5.35</v>
      </c>
      <c r="Y14" s="90">
        <v>21.08</v>
      </c>
      <c r="Z14" s="89">
        <v>1831.43</v>
      </c>
      <c r="AA14" s="89">
        <v>2535.37</v>
      </c>
      <c r="AB14" s="8">
        <v>3093.49</v>
      </c>
      <c r="AC14" s="8">
        <v>3148.21</v>
      </c>
      <c r="AD14" s="8">
        <v>9</v>
      </c>
      <c r="AE14" s="8">
        <v>2</v>
      </c>
      <c r="AF14" s="8">
        <v>3</v>
      </c>
      <c r="AG14" s="8">
        <v>2</v>
      </c>
      <c r="AH14" s="101">
        <v>2</v>
      </c>
      <c r="AI14" s="8">
        <v>1</v>
      </c>
      <c r="AJ14" s="105">
        <v>2</v>
      </c>
      <c r="AK14" s="8">
        <v>2</v>
      </c>
      <c r="AL14" s="7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47" s="11" customFormat="1" ht="36">
      <c r="A15" s="7">
        <v>12</v>
      </c>
      <c r="B15" s="15" t="s">
        <v>124</v>
      </c>
      <c r="C15" s="15" t="s">
        <v>149</v>
      </c>
      <c r="D15" s="7" t="s">
        <v>150</v>
      </c>
      <c r="E15" s="7" t="s">
        <v>151</v>
      </c>
      <c r="F15" s="15" t="s">
        <v>127</v>
      </c>
      <c r="G15" s="73"/>
      <c r="H15" s="7"/>
      <c r="I15" s="7">
        <v>21000</v>
      </c>
      <c r="J15" s="7">
        <v>166059.39</v>
      </c>
      <c r="K15" s="7">
        <v>1</v>
      </c>
      <c r="L15" s="7">
        <v>1</v>
      </c>
      <c r="M15" s="7">
        <v>1</v>
      </c>
      <c r="N15" s="7">
        <v>625</v>
      </c>
      <c r="O15" s="7">
        <v>615</v>
      </c>
      <c r="P15" s="7">
        <v>327</v>
      </c>
      <c r="Q15" s="7">
        <v>1</v>
      </c>
      <c r="R15" s="7">
        <v>2</v>
      </c>
      <c r="S15" s="89">
        <v>147429</v>
      </c>
      <c r="T15" s="89">
        <v>176310</v>
      </c>
      <c r="U15" s="89">
        <v>219711</v>
      </c>
      <c r="V15" s="89">
        <v>176310</v>
      </c>
      <c r="W15" s="89">
        <v>219711</v>
      </c>
      <c r="X15" s="90">
        <v>19.5</v>
      </c>
      <c r="Y15" s="90">
        <v>24.6</v>
      </c>
      <c r="Z15" s="89">
        <v>19181</v>
      </c>
      <c r="AA15" s="89">
        <v>24266</v>
      </c>
      <c r="AB15" s="8">
        <v>18430</v>
      </c>
      <c r="AC15" s="8">
        <v>21858</v>
      </c>
      <c r="AD15" s="8">
        <v>17.4</v>
      </c>
      <c r="AE15" s="8">
        <v>18.6</v>
      </c>
      <c r="AF15" s="8">
        <v>1</v>
      </c>
      <c r="AG15" s="8">
        <v>2</v>
      </c>
      <c r="AH15" s="101">
        <v>3</v>
      </c>
      <c r="AI15" s="8">
        <v>1</v>
      </c>
      <c r="AJ15" s="105">
        <v>0</v>
      </c>
      <c r="AK15" s="8">
        <v>1</v>
      </c>
      <c r="AL15" s="7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7" s="11" customFormat="1" ht="24">
      <c r="A16" s="7">
        <v>13</v>
      </c>
      <c r="B16" s="15" t="s">
        <v>124</v>
      </c>
      <c r="C16" s="15" t="s">
        <v>152</v>
      </c>
      <c r="D16" s="7" t="s">
        <v>153</v>
      </c>
      <c r="E16" s="7">
        <v>18988888182</v>
      </c>
      <c r="F16" s="15" t="s">
        <v>127</v>
      </c>
      <c r="G16" s="73"/>
      <c r="H16" s="7"/>
      <c r="I16" s="7">
        <v>25299.3672</v>
      </c>
      <c r="J16" s="7">
        <v>118526.18</v>
      </c>
      <c r="K16" s="7">
        <v>1</v>
      </c>
      <c r="L16" s="7">
        <v>1</v>
      </c>
      <c r="M16" s="7">
        <v>1</v>
      </c>
      <c r="N16" s="7">
        <v>1807</v>
      </c>
      <c r="O16" s="7">
        <v>1710</v>
      </c>
      <c r="P16" s="7">
        <v>667</v>
      </c>
      <c r="Q16" s="7">
        <v>1</v>
      </c>
      <c r="R16" s="7">
        <v>2</v>
      </c>
      <c r="S16" s="89">
        <v>89704</v>
      </c>
      <c r="T16" s="89">
        <v>100017</v>
      </c>
      <c r="U16" s="89">
        <v>107221</v>
      </c>
      <c r="V16" s="89">
        <v>100017</v>
      </c>
      <c r="W16" s="89">
        <v>107221</v>
      </c>
      <c r="X16" s="90">
        <v>11.5</v>
      </c>
      <c r="Y16" s="90">
        <v>7.2</v>
      </c>
      <c r="Z16" s="89">
        <v>9450</v>
      </c>
      <c r="AA16" s="89">
        <v>9797</v>
      </c>
      <c r="AB16" s="8">
        <v>15113</v>
      </c>
      <c r="AC16" s="89">
        <v>12235</v>
      </c>
      <c r="AD16" s="8">
        <v>-3.6</v>
      </c>
      <c r="AE16" s="89">
        <v>-19.04</v>
      </c>
      <c r="AF16" s="8">
        <v>2</v>
      </c>
      <c r="AG16" s="8">
        <v>3</v>
      </c>
      <c r="AH16" s="8">
        <v>2</v>
      </c>
      <c r="AI16" s="8">
        <v>2</v>
      </c>
      <c r="AJ16" s="8">
        <v>2</v>
      </c>
      <c r="AK16" s="8">
        <v>4</v>
      </c>
      <c r="AL16" s="7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1:47" s="11" customFormat="1" ht="24">
      <c r="A17" s="7">
        <v>14</v>
      </c>
      <c r="B17" s="15" t="s">
        <v>124</v>
      </c>
      <c r="C17" s="15" t="s">
        <v>154</v>
      </c>
      <c r="D17" s="7" t="s">
        <v>155</v>
      </c>
      <c r="E17" s="7">
        <v>18588761369</v>
      </c>
      <c r="F17" s="15" t="s">
        <v>156</v>
      </c>
      <c r="G17" s="73"/>
      <c r="H17" s="7"/>
      <c r="I17" s="7">
        <v>643502</v>
      </c>
      <c r="J17" s="7">
        <v>6231836</v>
      </c>
      <c r="K17" s="7">
        <v>1</v>
      </c>
      <c r="L17" s="7">
        <v>0</v>
      </c>
      <c r="M17" s="7">
        <v>0</v>
      </c>
      <c r="N17" s="7">
        <v>54497</v>
      </c>
      <c r="O17" s="7">
        <v>51772</v>
      </c>
      <c r="P17" s="7">
        <v>3945</v>
      </c>
      <c r="Q17" s="7">
        <v>1</v>
      </c>
      <c r="R17" s="7">
        <v>3</v>
      </c>
      <c r="S17" s="89">
        <v>15102420</v>
      </c>
      <c r="T17" s="89">
        <v>20513697</v>
      </c>
      <c r="U17" s="89">
        <v>21251355</v>
      </c>
      <c r="V17" s="89">
        <v>17661538</v>
      </c>
      <c r="W17" s="89">
        <v>18286506</v>
      </c>
      <c r="X17" s="90">
        <v>36</v>
      </c>
      <c r="Y17" s="90">
        <v>4</v>
      </c>
      <c r="Z17" s="89">
        <v>597666</v>
      </c>
      <c r="AA17" s="89">
        <v>623571</v>
      </c>
      <c r="AB17" s="8">
        <v>3112495</v>
      </c>
      <c r="AC17" s="8">
        <v>3032936</v>
      </c>
      <c r="AD17" s="8">
        <v>39</v>
      </c>
      <c r="AE17" s="8">
        <v>-3</v>
      </c>
      <c r="AF17" s="8">
        <v>1</v>
      </c>
      <c r="AG17" s="8">
        <v>2</v>
      </c>
      <c r="AH17" s="101">
        <v>3</v>
      </c>
      <c r="AI17" s="8">
        <v>2</v>
      </c>
      <c r="AJ17" s="105">
        <v>2</v>
      </c>
      <c r="AK17" s="8">
        <v>3</v>
      </c>
      <c r="AL17" s="7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1:47" s="11" customFormat="1" ht="48">
      <c r="A18" s="7">
        <v>15</v>
      </c>
      <c r="B18" s="15" t="s">
        <v>124</v>
      </c>
      <c r="C18" s="15" t="s">
        <v>157</v>
      </c>
      <c r="D18" s="7" t="s">
        <v>158</v>
      </c>
      <c r="E18" s="7">
        <v>13631442293</v>
      </c>
      <c r="F18" s="15" t="s">
        <v>156</v>
      </c>
      <c r="G18" s="73"/>
      <c r="H18" s="7"/>
      <c r="I18" s="7">
        <v>8400</v>
      </c>
      <c r="J18" s="7">
        <v>80807</v>
      </c>
      <c r="K18" s="7">
        <v>1</v>
      </c>
      <c r="L18" s="7">
        <v>1</v>
      </c>
      <c r="M18" s="7">
        <v>0</v>
      </c>
      <c r="N18" s="7">
        <v>950</v>
      </c>
      <c r="O18" s="7">
        <v>285</v>
      </c>
      <c r="P18" s="7">
        <v>152</v>
      </c>
      <c r="Q18" s="7">
        <v>1</v>
      </c>
      <c r="R18" s="7">
        <v>3</v>
      </c>
      <c r="S18" s="89">
        <v>54187</v>
      </c>
      <c r="T18" s="89">
        <v>66840</v>
      </c>
      <c r="U18" s="89">
        <v>70053</v>
      </c>
      <c r="V18" s="89">
        <v>66840</v>
      </c>
      <c r="W18" s="89">
        <v>70053</v>
      </c>
      <c r="X18" s="90">
        <v>22.8</v>
      </c>
      <c r="Y18" s="90">
        <v>4.8</v>
      </c>
      <c r="Z18" s="89">
        <v>2750</v>
      </c>
      <c r="AA18" s="89">
        <v>2809</v>
      </c>
      <c r="AB18" s="8">
        <v>8081</v>
      </c>
      <c r="AC18" s="8">
        <v>8450</v>
      </c>
      <c r="AD18" s="8">
        <v>11.1</v>
      </c>
      <c r="AE18" s="8">
        <v>4.56</v>
      </c>
      <c r="AF18" s="8">
        <v>1</v>
      </c>
      <c r="AG18" s="8">
        <v>2</v>
      </c>
      <c r="AH18" s="101">
        <v>2</v>
      </c>
      <c r="AI18" s="8">
        <v>1</v>
      </c>
      <c r="AJ18" s="105">
        <v>1</v>
      </c>
      <c r="AK18" s="8">
        <v>0</v>
      </c>
      <c r="AL18" s="7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1:47" s="11" customFormat="1" ht="24">
      <c r="A19" s="7">
        <v>16</v>
      </c>
      <c r="B19" s="15" t="s">
        <v>124</v>
      </c>
      <c r="C19" s="15" t="s">
        <v>159</v>
      </c>
      <c r="D19" s="7" t="s">
        <v>160</v>
      </c>
      <c r="E19" s="7">
        <v>13560265939</v>
      </c>
      <c r="F19" s="15" t="s">
        <v>161</v>
      </c>
      <c r="G19" s="73"/>
      <c r="H19" s="7"/>
      <c r="I19" s="7">
        <v>24631.195</v>
      </c>
      <c r="J19" s="7">
        <v>157175.91</v>
      </c>
      <c r="K19" s="7">
        <v>1</v>
      </c>
      <c r="L19" s="7">
        <v>1</v>
      </c>
      <c r="M19" s="7">
        <v>0</v>
      </c>
      <c r="N19" s="7">
        <v>728</v>
      </c>
      <c r="O19" s="7">
        <v>234</v>
      </c>
      <c r="P19" s="7">
        <v>91</v>
      </c>
      <c r="Q19" s="7">
        <v>1</v>
      </c>
      <c r="R19" s="7">
        <v>2</v>
      </c>
      <c r="S19" s="89">
        <v>43609.83</v>
      </c>
      <c r="T19" s="89">
        <v>61074.62</v>
      </c>
      <c r="U19" s="89">
        <v>75567.27</v>
      </c>
      <c r="V19" s="89">
        <v>60774.87</v>
      </c>
      <c r="W19" s="89">
        <v>75013.59</v>
      </c>
      <c r="X19" s="90">
        <v>40.05</v>
      </c>
      <c r="Y19" s="90">
        <v>23.73</v>
      </c>
      <c r="Z19" s="89">
        <v>2463</v>
      </c>
      <c r="AA19" s="89">
        <v>3050</v>
      </c>
      <c r="AB19" s="8">
        <v>7583.32</v>
      </c>
      <c r="AC19" s="8">
        <v>9365.03</v>
      </c>
      <c r="AD19" s="8">
        <v>5.46</v>
      </c>
      <c r="AE19" s="8">
        <v>23.5</v>
      </c>
      <c r="AF19" s="8">
        <v>2</v>
      </c>
      <c r="AG19" s="8">
        <v>2</v>
      </c>
      <c r="AH19" s="101">
        <v>3</v>
      </c>
      <c r="AI19" s="8">
        <v>2</v>
      </c>
      <c r="AJ19" s="105">
        <v>2</v>
      </c>
      <c r="AK19" s="8">
        <v>1</v>
      </c>
      <c r="AL19" s="7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1:47" s="11" customFormat="1" ht="24">
      <c r="A20" s="7">
        <v>17</v>
      </c>
      <c r="B20" s="15" t="s">
        <v>124</v>
      </c>
      <c r="C20" s="15" t="s">
        <v>162</v>
      </c>
      <c r="D20" s="7" t="s">
        <v>163</v>
      </c>
      <c r="E20" s="7">
        <v>18926296136</v>
      </c>
      <c r="F20" s="15" t="s">
        <v>161</v>
      </c>
      <c r="G20" s="73"/>
      <c r="H20" s="7"/>
      <c r="I20" s="7">
        <v>3436.3649</v>
      </c>
      <c r="J20" s="7">
        <v>38202.97</v>
      </c>
      <c r="K20" s="7">
        <v>0</v>
      </c>
      <c r="L20" s="7">
        <v>1</v>
      </c>
      <c r="M20" s="7">
        <v>0</v>
      </c>
      <c r="N20" s="7">
        <v>572</v>
      </c>
      <c r="O20" s="7">
        <v>154</v>
      </c>
      <c r="P20" s="7">
        <v>46</v>
      </c>
      <c r="Q20" s="7">
        <v>1</v>
      </c>
      <c r="R20" s="7">
        <v>1</v>
      </c>
      <c r="S20" s="89">
        <v>6664.46</v>
      </c>
      <c r="T20" s="89">
        <v>15107.12</v>
      </c>
      <c r="U20" s="89">
        <v>21161.95</v>
      </c>
      <c r="V20" s="89">
        <v>15040.63</v>
      </c>
      <c r="W20" s="89">
        <v>20788.05</v>
      </c>
      <c r="X20" s="90">
        <v>126.68</v>
      </c>
      <c r="Y20" s="90">
        <v>40.08</v>
      </c>
      <c r="Z20" s="89">
        <v>895.49</v>
      </c>
      <c r="AA20" s="89">
        <v>661.45</v>
      </c>
      <c r="AB20" s="8">
        <v>-1419.7</v>
      </c>
      <c r="AC20" s="8">
        <v>127.84</v>
      </c>
      <c r="AD20" s="8">
        <v>0</v>
      </c>
      <c r="AE20" s="8">
        <v>100</v>
      </c>
      <c r="AF20" s="8">
        <v>0</v>
      </c>
      <c r="AG20" s="8">
        <v>2</v>
      </c>
      <c r="AH20" s="101">
        <v>3</v>
      </c>
      <c r="AI20" s="8">
        <v>2</v>
      </c>
      <c r="AJ20" s="105">
        <v>2</v>
      </c>
      <c r="AK20" s="8">
        <v>1</v>
      </c>
      <c r="AL20" s="7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1:47" s="11" customFormat="1" ht="24">
      <c r="A21" s="7">
        <v>18</v>
      </c>
      <c r="B21" s="15" t="s">
        <v>124</v>
      </c>
      <c r="C21" s="15" t="s">
        <v>164</v>
      </c>
      <c r="D21" s="7" t="s">
        <v>165</v>
      </c>
      <c r="E21" s="7">
        <v>13556161139</v>
      </c>
      <c r="F21" s="15" t="s">
        <v>166</v>
      </c>
      <c r="G21" s="73"/>
      <c r="H21" s="7"/>
      <c r="I21" s="7">
        <v>256000</v>
      </c>
      <c r="J21" s="7">
        <v>1373811</v>
      </c>
      <c r="K21" s="7">
        <v>1</v>
      </c>
      <c r="L21" s="7">
        <v>1</v>
      </c>
      <c r="M21" s="7">
        <v>0</v>
      </c>
      <c r="N21" s="7">
        <v>3104</v>
      </c>
      <c r="O21" s="7">
        <v>1396</v>
      </c>
      <c r="P21" s="7">
        <v>675</v>
      </c>
      <c r="Q21" s="7">
        <v>1</v>
      </c>
      <c r="R21" s="7">
        <v>3</v>
      </c>
      <c r="S21" s="89">
        <v>1269236</v>
      </c>
      <c r="T21" s="89">
        <v>1442598</v>
      </c>
      <c r="U21" s="89">
        <v>1609362</v>
      </c>
      <c r="V21" s="89">
        <v>1442598</v>
      </c>
      <c r="W21" s="89">
        <v>1609362</v>
      </c>
      <c r="X21" s="90">
        <v>13.65</v>
      </c>
      <c r="Y21" s="90">
        <v>11.56</v>
      </c>
      <c r="Z21" s="89">
        <v>61266</v>
      </c>
      <c r="AA21" s="89">
        <v>71159</v>
      </c>
      <c r="AB21" s="8">
        <v>121339</v>
      </c>
      <c r="AC21" s="8">
        <v>134792</v>
      </c>
      <c r="AD21" s="8">
        <v>5.92</v>
      </c>
      <c r="AE21" s="8">
        <v>11.08</v>
      </c>
      <c r="AF21" s="8">
        <v>3</v>
      </c>
      <c r="AG21" s="8">
        <v>2</v>
      </c>
      <c r="AH21" s="101">
        <v>3</v>
      </c>
      <c r="AI21" s="8">
        <v>2</v>
      </c>
      <c r="AJ21" s="105">
        <v>2</v>
      </c>
      <c r="AK21" s="8">
        <v>3</v>
      </c>
      <c r="AL21" s="7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1:47" s="11" customFormat="1" ht="24">
      <c r="A22" s="7">
        <v>19</v>
      </c>
      <c r="B22" s="15" t="s">
        <v>124</v>
      </c>
      <c r="C22" s="15" t="s">
        <v>167</v>
      </c>
      <c r="D22" s="7" t="s">
        <v>168</v>
      </c>
      <c r="E22" s="7">
        <v>13760693360</v>
      </c>
      <c r="F22" s="15" t="s">
        <v>166</v>
      </c>
      <c r="G22" s="73"/>
      <c r="H22" s="7"/>
      <c r="I22" s="7">
        <v>2900</v>
      </c>
      <c r="J22" s="7">
        <v>54791.64</v>
      </c>
      <c r="K22" s="7">
        <v>0</v>
      </c>
      <c r="L22" s="7">
        <v>1</v>
      </c>
      <c r="M22" s="7">
        <v>0</v>
      </c>
      <c r="N22" s="7">
        <v>192</v>
      </c>
      <c r="O22" s="7">
        <v>104</v>
      </c>
      <c r="P22" s="7">
        <v>51</v>
      </c>
      <c r="Q22" s="7">
        <v>1</v>
      </c>
      <c r="R22" s="7">
        <v>2</v>
      </c>
      <c r="S22" s="89">
        <v>84640</v>
      </c>
      <c r="T22" s="89">
        <v>105969</v>
      </c>
      <c r="U22" s="89">
        <v>111431</v>
      </c>
      <c r="V22" s="89">
        <v>105969</v>
      </c>
      <c r="W22" s="89">
        <v>111431</v>
      </c>
      <c r="X22" s="90">
        <v>25.2</v>
      </c>
      <c r="Y22" s="90">
        <v>5.15</v>
      </c>
      <c r="Z22" s="89">
        <v>3440</v>
      </c>
      <c r="AA22" s="89">
        <v>3516</v>
      </c>
      <c r="AB22" s="8">
        <v>8223</v>
      </c>
      <c r="AC22" s="8">
        <v>7673</v>
      </c>
      <c r="AD22" s="8">
        <v>9.64</v>
      </c>
      <c r="AE22" s="8">
        <v>-6.68</v>
      </c>
      <c r="AF22" s="8">
        <v>2</v>
      </c>
      <c r="AG22" s="8">
        <v>2</v>
      </c>
      <c r="AH22" s="101">
        <v>3</v>
      </c>
      <c r="AI22" s="8">
        <v>2</v>
      </c>
      <c r="AJ22" s="105">
        <v>1</v>
      </c>
      <c r="AK22" s="8">
        <v>0</v>
      </c>
      <c r="AL22" s="7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1:47" s="11" customFormat="1" ht="24">
      <c r="A23" s="7">
        <v>20</v>
      </c>
      <c r="B23" s="15" t="s">
        <v>124</v>
      </c>
      <c r="C23" s="15" t="s">
        <v>169</v>
      </c>
      <c r="D23" s="7" t="s">
        <v>170</v>
      </c>
      <c r="E23" s="7">
        <v>15013001611</v>
      </c>
      <c r="F23" s="15" t="s">
        <v>166</v>
      </c>
      <c r="G23" s="73"/>
      <c r="H23" s="7"/>
      <c r="I23" s="7">
        <v>10000</v>
      </c>
      <c r="J23" s="7">
        <v>118786</v>
      </c>
      <c r="K23" s="7">
        <v>0</v>
      </c>
      <c r="L23" s="7">
        <v>1</v>
      </c>
      <c r="M23" s="7">
        <v>0</v>
      </c>
      <c r="N23" s="7">
        <v>130</v>
      </c>
      <c r="O23" s="7">
        <v>45</v>
      </c>
      <c r="P23" s="7">
        <v>20</v>
      </c>
      <c r="Q23" s="7">
        <v>1</v>
      </c>
      <c r="R23" s="7">
        <v>2</v>
      </c>
      <c r="S23" s="89">
        <v>30085</v>
      </c>
      <c r="T23" s="89">
        <v>33480</v>
      </c>
      <c r="U23" s="89">
        <v>42107</v>
      </c>
      <c r="V23" s="89">
        <v>33480</v>
      </c>
      <c r="W23" s="89">
        <v>42107</v>
      </c>
      <c r="X23" s="90">
        <v>11</v>
      </c>
      <c r="Y23" s="90">
        <v>26</v>
      </c>
      <c r="Z23" s="89">
        <v>2084</v>
      </c>
      <c r="AA23" s="89">
        <v>2760</v>
      </c>
      <c r="AB23" s="8">
        <v>23693</v>
      </c>
      <c r="AC23" s="8">
        <v>24290</v>
      </c>
      <c r="AD23" s="8">
        <v>-30</v>
      </c>
      <c r="AE23" s="8">
        <v>3</v>
      </c>
      <c r="AF23" s="8">
        <v>3</v>
      </c>
      <c r="AG23" s="8">
        <v>2</v>
      </c>
      <c r="AH23" s="101">
        <v>2</v>
      </c>
      <c r="AI23" s="8">
        <v>1</v>
      </c>
      <c r="AJ23" s="105">
        <v>1</v>
      </c>
      <c r="AK23" s="8">
        <v>0</v>
      </c>
      <c r="AL23" s="7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1:47" s="11" customFormat="1" ht="24">
      <c r="A24" s="7">
        <v>21</v>
      </c>
      <c r="B24" s="15" t="s">
        <v>124</v>
      </c>
      <c r="C24" s="15" t="s">
        <v>171</v>
      </c>
      <c r="D24" s="7" t="s">
        <v>172</v>
      </c>
      <c r="E24" s="7">
        <v>13928838804</v>
      </c>
      <c r="F24" s="15" t="s">
        <v>166</v>
      </c>
      <c r="G24" s="73"/>
      <c r="H24" s="7"/>
      <c r="I24" s="7">
        <v>155000</v>
      </c>
      <c r="J24" s="7">
        <v>541093.2</v>
      </c>
      <c r="K24" s="7">
        <v>1</v>
      </c>
      <c r="L24" s="7">
        <v>1</v>
      </c>
      <c r="M24" s="7">
        <v>0</v>
      </c>
      <c r="N24" s="7">
        <v>1013</v>
      </c>
      <c r="O24" s="7">
        <v>398</v>
      </c>
      <c r="P24" s="7">
        <v>237</v>
      </c>
      <c r="Q24" s="7">
        <v>1</v>
      </c>
      <c r="R24" s="7">
        <v>3</v>
      </c>
      <c r="S24" s="89">
        <v>392110</v>
      </c>
      <c r="T24" s="89">
        <v>235754</v>
      </c>
      <c r="U24" s="89">
        <v>166993</v>
      </c>
      <c r="V24" s="89">
        <v>211523</v>
      </c>
      <c r="W24" s="89">
        <v>141979</v>
      </c>
      <c r="X24" s="90">
        <v>-39</v>
      </c>
      <c r="Y24" s="90">
        <v>-29</v>
      </c>
      <c r="Z24" s="89">
        <v>7607</v>
      </c>
      <c r="AA24" s="89">
        <v>5564</v>
      </c>
      <c r="AB24" s="8">
        <v>11391</v>
      </c>
      <c r="AC24" s="8">
        <v>5215</v>
      </c>
      <c r="AD24" s="8">
        <v>-66</v>
      </c>
      <c r="AE24" s="8">
        <v>-54</v>
      </c>
      <c r="AF24" s="8">
        <v>3</v>
      </c>
      <c r="AG24" s="8">
        <v>2</v>
      </c>
      <c r="AH24" s="101">
        <v>2</v>
      </c>
      <c r="AI24" s="8">
        <v>1</v>
      </c>
      <c r="AJ24" s="105">
        <v>2</v>
      </c>
      <c r="AK24" s="8">
        <v>2</v>
      </c>
      <c r="AL24" s="7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1:47" s="11" customFormat="1" ht="24">
      <c r="A25" s="7">
        <v>22</v>
      </c>
      <c r="B25" s="15" t="s">
        <v>124</v>
      </c>
      <c r="C25" s="15" t="s">
        <v>173</v>
      </c>
      <c r="D25" s="7" t="s">
        <v>174</v>
      </c>
      <c r="E25" s="7">
        <v>13318835297</v>
      </c>
      <c r="F25" s="15" t="s">
        <v>166</v>
      </c>
      <c r="G25" s="73"/>
      <c r="H25" s="7"/>
      <c r="I25" s="7">
        <v>4000</v>
      </c>
      <c r="J25" s="7">
        <v>20739</v>
      </c>
      <c r="K25" s="7">
        <v>0</v>
      </c>
      <c r="L25" s="7">
        <v>1</v>
      </c>
      <c r="M25" s="7">
        <v>0</v>
      </c>
      <c r="N25" s="7">
        <v>225</v>
      </c>
      <c r="O25" s="7">
        <v>125</v>
      </c>
      <c r="P25" s="7">
        <v>43</v>
      </c>
      <c r="Q25" s="7">
        <v>1</v>
      </c>
      <c r="R25" s="7">
        <v>2</v>
      </c>
      <c r="S25" s="89"/>
      <c r="T25" s="89">
        <v>101239</v>
      </c>
      <c r="U25" s="89">
        <v>92941</v>
      </c>
      <c r="V25" s="89">
        <v>100668</v>
      </c>
      <c r="W25" s="89">
        <v>92456</v>
      </c>
      <c r="X25" s="90">
        <v>-0.2462</v>
      </c>
      <c r="Y25" s="90">
        <v>0.082</v>
      </c>
      <c r="Z25" s="89">
        <v>3055</v>
      </c>
      <c r="AA25" s="89">
        <v>1312</v>
      </c>
      <c r="AB25" s="8">
        <v>1493</v>
      </c>
      <c r="AC25" s="8">
        <v>44</v>
      </c>
      <c r="AD25" s="8">
        <v>-0.6977</v>
      </c>
      <c r="AE25" s="8">
        <v>-0.97</v>
      </c>
      <c r="AF25" s="8">
        <v>1</v>
      </c>
      <c r="AG25" s="8">
        <v>2</v>
      </c>
      <c r="AH25" s="101">
        <v>2</v>
      </c>
      <c r="AI25" s="8">
        <v>1</v>
      </c>
      <c r="AJ25" s="105">
        <v>1</v>
      </c>
      <c r="AK25" s="8">
        <v>1</v>
      </c>
      <c r="AL25" s="7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1:47" s="11" customFormat="1" ht="24">
      <c r="A26" s="7">
        <v>23</v>
      </c>
      <c r="B26" s="15" t="s">
        <v>124</v>
      </c>
      <c r="C26" s="15" t="s">
        <v>175</v>
      </c>
      <c r="D26" s="7" t="s">
        <v>176</v>
      </c>
      <c r="E26" s="7">
        <v>13560133102</v>
      </c>
      <c r="F26" s="15" t="s">
        <v>177</v>
      </c>
      <c r="G26" s="73"/>
      <c r="H26" s="7"/>
      <c r="I26" s="7">
        <v>20000</v>
      </c>
      <c r="J26" s="7">
        <v>107166.47</v>
      </c>
      <c r="K26" s="7">
        <v>0</v>
      </c>
      <c r="L26" s="7">
        <v>1</v>
      </c>
      <c r="M26" s="7">
        <v>0</v>
      </c>
      <c r="N26" s="7">
        <v>1232</v>
      </c>
      <c r="O26" s="7">
        <v>399</v>
      </c>
      <c r="P26" s="7">
        <v>216</v>
      </c>
      <c r="Q26" s="7">
        <v>1</v>
      </c>
      <c r="R26" s="7">
        <v>3</v>
      </c>
      <c r="S26" s="89">
        <v>111721</v>
      </c>
      <c r="T26" s="89">
        <v>114625</v>
      </c>
      <c r="U26" s="89">
        <v>116525</v>
      </c>
      <c r="V26" s="89">
        <v>114543</v>
      </c>
      <c r="W26" s="89">
        <v>116398</v>
      </c>
      <c r="X26" s="90">
        <v>2.6</v>
      </c>
      <c r="Y26" s="90">
        <v>1.7</v>
      </c>
      <c r="Z26" s="89">
        <v>4538.27</v>
      </c>
      <c r="AA26" s="89">
        <v>4781</v>
      </c>
      <c r="AB26" s="8">
        <v>25278.75</v>
      </c>
      <c r="AC26" s="8">
        <v>28006.08</v>
      </c>
      <c r="AD26" s="8">
        <v>-3.81</v>
      </c>
      <c r="AE26" s="8">
        <v>10.8</v>
      </c>
      <c r="AF26" s="8">
        <v>3</v>
      </c>
      <c r="AG26" s="8">
        <v>2</v>
      </c>
      <c r="AH26" s="101">
        <v>3</v>
      </c>
      <c r="AI26" s="8">
        <v>2</v>
      </c>
      <c r="AJ26" s="105">
        <v>2</v>
      </c>
      <c r="AK26" s="8">
        <v>3</v>
      </c>
      <c r="AL26" s="7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1:47" s="11" customFormat="1" ht="24">
      <c r="A27" s="7">
        <v>24</v>
      </c>
      <c r="B27" s="15" t="s">
        <v>124</v>
      </c>
      <c r="C27" s="15" t="s">
        <v>178</v>
      </c>
      <c r="D27" s="7" t="s">
        <v>179</v>
      </c>
      <c r="E27" s="7">
        <v>15914320591</v>
      </c>
      <c r="F27" s="15" t="s">
        <v>177</v>
      </c>
      <c r="G27" s="73"/>
      <c r="H27" s="7"/>
      <c r="I27" s="7">
        <v>5800</v>
      </c>
      <c r="J27" s="7">
        <v>43121.24</v>
      </c>
      <c r="K27" s="7">
        <v>0</v>
      </c>
      <c r="L27" s="7">
        <v>0</v>
      </c>
      <c r="M27" s="7">
        <v>0</v>
      </c>
      <c r="N27" s="7">
        <v>101</v>
      </c>
      <c r="O27" s="7">
        <v>38</v>
      </c>
      <c r="P27" s="7">
        <v>27</v>
      </c>
      <c r="Q27" s="7">
        <v>1</v>
      </c>
      <c r="R27" s="7">
        <v>2</v>
      </c>
      <c r="S27" s="89"/>
      <c r="T27" s="89">
        <v>16320</v>
      </c>
      <c r="U27" s="89">
        <v>16948</v>
      </c>
      <c r="V27" s="89">
        <v>16320</v>
      </c>
      <c r="W27" s="89">
        <v>16948</v>
      </c>
      <c r="X27" s="90">
        <v>18.44</v>
      </c>
      <c r="Y27" s="90">
        <v>3.85</v>
      </c>
      <c r="Z27" s="89">
        <v>705</v>
      </c>
      <c r="AA27" s="89">
        <v>737</v>
      </c>
      <c r="AB27" s="8">
        <v>648</v>
      </c>
      <c r="AC27" s="8">
        <v>1007</v>
      </c>
      <c r="AD27" s="8">
        <v>37.53</v>
      </c>
      <c r="AE27" s="8">
        <v>55.4</v>
      </c>
      <c r="AF27" s="8">
        <v>3</v>
      </c>
      <c r="AG27" s="8">
        <v>2</v>
      </c>
      <c r="AH27" s="101">
        <v>3</v>
      </c>
      <c r="AI27" s="8">
        <v>2</v>
      </c>
      <c r="AJ27" s="105">
        <v>2</v>
      </c>
      <c r="AK27" s="8">
        <v>4</v>
      </c>
      <c r="AL27" s="7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1:47" s="11" customFormat="1" ht="24">
      <c r="A28" s="7">
        <v>25</v>
      </c>
      <c r="B28" s="15" t="s">
        <v>124</v>
      </c>
      <c r="C28" s="15" t="s">
        <v>180</v>
      </c>
      <c r="D28" s="7" t="s">
        <v>181</v>
      </c>
      <c r="E28" s="7">
        <v>18026208672</v>
      </c>
      <c r="F28" s="15" t="s">
        <v>182</v>
      </c>
      <c r="G28" s="73"/>
      <c r="H28" s="7"/>
      <c r="I28" s="7">
        <v>31627</v>
      </c>
      <c r="J28" s="7">
        <v>103513</v>
      </c>
      <c r="K28" s="7">
        <v>1</v>
      </c>
      <c r="L28" s="7">
        <v>1</v>
      </c>
      <c r="M28" s="7">
        <v>0</v>
      </c>
      <c r="N28" s="7">
        <v>480</v>
      </c>
      <c r="O28" s="7">
        <v>163</v>
      </c>
      <c r="P28" s="7">
        <v>68</v>
      </c>
      <c r="Q28" s="7">
        <v>1</v>
      </c>
      <c r="R28" s="7">
        <v>3</v>
      </c>
      <c r="S28" s="89"/>
      <c r="T28" s="89">
        <v>57053</v>
      </c>
      <c r="U28" s="89">
        <v>57335</v>
      </c>
      <c r="V28" s="89">
        <v>57053</v>
      </c>
      <c r="W28" s="89">
        <v>57335</v>
      </c>
      <c r="X28" s="90">
        <v>0.391</v>
      </c>
      <c r="Y28" s="90">
        <v>0.0049</v>
      </c>
      <c r="Z28" s="89">
        <v>2239</v>
      </c>
      <c r="AA28" s="89">
        <v>2202</v>
      </c>
      <c r="AB28" s="8">
        <v>8745</v>
      </c>
      <c r="AC28" s="8">
        <v>7129</v>
      </c>
      <c r="AD28" s="8">
        <v>0.2761</v>
      </c>
      <c r="AE28" s="8">
        <v>-0.1848</v>
      </c>
      <c r="AF28" s="8">
        <v>3</v>
      </c>
      <c r="AG28" s="8">
        <v>0</v>
      </c>
      <c r="AH28" s="101">
        <v>3</v>
      </c>
      <c r="AI28" s="8">
        <v>2</v>
      </c>
      <c r="AJ28" s="105">
        <v>1</v>
      </c>
      <c r="AK28" s="8">
        <v>0</v>
      </c>
      <c r="AL28" s="7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1:47" s="11" customFormat="1" ht="24">
      <c r="A29" s="7">
        <v>26</v>
      </c>
      <c r="B29" s="15" t="s">
        <v>124</v>
      </c>
      <c r="C29" s="15" t="s">
        <v>183</v>
      </c>
      <c r="D29" s="7" t="s">
        <v>184</v>
      </c>
      <c r="E29" s="7">
        <v>13928711352</v>
      </c>
      <c r="F29" s="15" t="s">
        <v>182</v>
      </c>
      <c r="G29" s="73"/>
      <c r="H29" s="7"/>
      <c r="I29" s="7">
        <v>8670</v>
      </c>
      <c r="J29" s="7">
        <v>43797</v>
      </c>
      <c r="K29" s="7">
        <v>0</v>
      </c>
      <c r="L29" s="7">
        <v>1</v>
      </c>
      <c r="M29" s="7">
        <v>0</v>
      </c>
      <c r="N29" s="7">
        <v>248</v>
      </c>
      <c r="O29" s="7">
        <v>127</v>
      </c>
      <c r="P29" s="7">
        <v>45</v>
      </c>
      <c r="Q29" s="7">
        <v>1</v>
      </c>
      <c r="R29" s="7">
        <v>2</v>
      </c>
      <c r="S29" s="89"/>
      <c r="T29" s="89">
        <v>22090.3</v>
      </c>
      <c r="U29" s="89">
        <v>36118.1</v>
      </c>
      <c r="V29" s="89">
        <v>22090.3</v>
      </c>
      <c r="W29" s="89">
        <v>36118.1</v>
      </c>
      <c r="X29" s="90">
        <v>10.94</v>
      </c>
      <c r="Y29" s="90">
        <v>63.5</v>
      </c>
      <c r="Z29" s="89">
        <v>878</v>
      </c>
      <c r="AA29" s="89">
        <v>945</v>
      </c>
      <c r="AB29" s="8">
        <v>997.6</v>
      </c>
      <c r="AC29" s="8">
        <v>1535.88</v>
      </c>
      <c r="AD29" s="8">
        <v>-52.46</v>
      </c>
      <c r="AE29" s="8">
        <v>53.96</v>
      </c>
      <c r="AF29" s="8">
        <v>1</v>
      </c>
      <c r="AG29" s="8">
        <v>2</v>
      </c>
      <c r="AH29" s="101">
        <v>2</v>
      </c>
      <c r="AI29" s="8">
        <v>2</v>
      </c>
      <c r="AJ29" s="105">
        <v>2</v>
      </c>
      <c r="AK29" s="8">
        <v>4</v>
      </c>
      <c r="AL29" s="7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1:47" s="11" customFormat="1" ht="24">
      <c r="A30" s="7">
        <v>27</v>
      </c>
      <c r="B30" s="15" t="s">
        <v>124</v>
      </c>
      <c r="C30" s="15" t="s">
        <v>185</v>
      </c>
      <c r="D30" s="7" t="s">
        <v>186</v>
      </c>
      <c r="E30" s="7">
        <v>18688892809</v>
      </c>
      <c r="F30" s="15" t="s">
        <v>187</v>
      </c>
      <c r="G30" s="73"/>
      <c r="H30" s="7"/>
      <c r="I30" s="7">
        <v>4080</v>
      </c>
      <c r="J30" s="7">
        <v>60560</v>
      </c>
      <c r="K30" s="7">
        <v>0</v>
      </c>
      <c r="L30" s="7">
        <v>1</v>
      </c>
      <c r="M30" s="7">
        <v>0</v>
      </c>
      <c r="N30" s="7">
        <v>325</v>
      </c>
      <c r="O30" s="7">
        <v>208</v>
      </c>
      <c r="P30" s="7">
        <v>119</v>
      </c>
      <c r="Q30" s="7">
        <v>1</v>
      </c>
      <c r="R30" s="7">
        <v>3</v>
      </c>
      <c r="S30" s="89">
        <v>95894</v>
      </c>
      <c r="T30" s="89">
        <v>68713</v>
      </c>
      <c r="U30" s="89">
        <v>48223</v>
      </c>
      <c r="V30" s="89">
        <v>66380</v>
      </c>
      <c r="W30" s="89">
        <v>44547</v>
      </c>
      <c r="X30" s="90">
        <v>-28.34</v>
      </c>
      <c r="Y30" s="90">
        <v>-29.82</v>
      </c>
      <c r="Z30" s="89">
        <v>2126</v>
      </c>
      <c r="AA30" s="89">
        <v>1778</v>
      </c>
      <c r="AB30" s="8">
        <v>2531</v>
      </c>
      <c r="AC30" s="8">
        <v>2584</v>
      </c>
      <c r="AD30" s="8">
        <v>-53.17</v>
      </c>
      <c r="AE30" s="8">
        <v>2.09</v>
      </c>
      <c r="AF30" s="8">
        <v>2</v>
      </c>
      <c r="AG30" s="8">
        <v>1</v>
      </c>
      <c r="AH30" s="101">
        <v>2</v>
      </c>
      <c r="AI30" s="8">
        <v>1</v>
      </c>
      <c r="AJ30" s="105">
        <v>2</v>
      </c>
      <c r="AK30" s="8">
        <v>2</v>
      </c>
      <c r="AL30" s="7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1:47" s="11" customFormat="1" ht="24">
      <c r="A31" s="7">
        <v>28</v>
      </c>
      <c r="B31" s="15" t="s">
        <v>124</v>
      </c>
      <c r="C31" s="15" t="s">
        <v>188</v>
      </c>
      <c r="D31" s="7" t="s">
        <v>189</v>
      </c>
      <c r="E31" s="7" t="s">
        <v>190</v>
      </c>
      <c r="F31" s="15" t="s">
        <v>187</v>
      </c>
      <c r="G31" s="73"/>
      <c r="H31" s="7"/>
      <c r="I31" s="7">
        <v>115109</v>
      </c>
      <c r="J31" s="7">
        <v>381402</v>
      </c>
      <c r="K31" s="7">
        <v>1</v>
      </c>
      <c r="L31" s="7">
        <v>1</v>
      </c>
      <c r="M31" s="7">
        <v>0</v>
      </c>
      <c r="N31" s="7">
        <v>996</v>
      </c>
      <c r="O31" s="7">
        <v>425</v>
      </c>
      <c r="P31" s="7">
        <v>302</v>
      </c>
      <c r="Q31" s="7">
        <v>1</v>
      </c>
      <c r="R31" s="7">
        <v>3</v>
      </c>
      <c r="S31" s="89">
        <v>131540</v>
      </c>
      <c r="T31" s="89">
        <v>130049</v>
      </c>
      <c r="U31" s="89">
        <v>130873</v>
      </c>
      <c r="V31" s="89">
        <v>129949</v>
      </c>
      <c r="W31" s="89">
        <v>129443</v>
      </c>
      <c r="X31" s="90">
        <v>-1.13</v>
      </c>
      <c r="Y31" s="90">
        <v>0.63</v>
      </c>
      <c r="Z31" s="89">
        <v>8719</v>
      </c>
      <c r="AA31" s="89">
        <v>9562</v>
      </c>
      <c r="AB31" s="8">
        <v>12163</v>
      </c>
      <c r="AC31" s="8">
        <v>20963</v>
      </c>
      <c r="AD31" s="8">
        <v>-0.82</v>
      </c>
      <c r="AE31" s="8">
        <v>72.35</v>
      </c>
      <c r="AF31" s="8">
        <v>2</v>
      </c>
      <c r="AG31" s="8">
        <v>2</v>
      </c>
      <c r="AH31" s="101">
        <v>3</v>
      </c>
      <c r="AI31" s="8">
        <v>1</v>
      </c>
      <c r="AJ31" s="105">
        <v>2</v>
      </c>
      <c r="AK31" s="8">
        <v>3</v>
      </c>
      <c r="AL31" s="7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s="11" customFormat="1" ht="48">
      <c r="A32" s="7">
        <v>29</v>
      </c>
      <c r="B32" s="15" t="s">
        <v>124</v>
      </c>
      <c r="C32" s="15" t="s">
        <v>191</v>
      </c>
      <c r="D32" s="7" t="s">
        <v>192</v>
      </c>
      <c r="E32" s="7">
        <v>13724134500</v>
      </c>
      <c r="F32" s="15" t="s">
        <v>187</v>
      </c>
      <c r="G32" s="73"/>
      <c r="H32" s="7"/>
      <c r="I32" s="7">
        <v>155163</v>
      </c>
      <c r="J32" s="7">
        <v>1591029</v>
      </c>
      <c r="K32" s="7">
        <v>0</v>
      </c>
      <c r="L32" s="7">
        <v>1</v>
      </c>
      <c r="M32" s="7">
        <v>0</v>
      </c>
      <c r="N32" s="7">
        <v>3654</v>
      </c>
      <c r="O32" s="7">
        <v>1068</v>
      </c>
      <c r="P32" s="7">
        <v>438</v>
      </c>
      <c r="Q32" s="7">
        <v>1</v>
      </c>
      <c r="R32" s="7">
        <v>3</v>
      </c>
      <c r="S32" s="89">
        <v>685319</v>
      </c>
      <c r="T32" s="89">
        <v>718988</v>
      </c>
      <c r="U32" s="89">
        <v>902419</v>
      </c>
      <c r="V32" s="89">
        <v>711071</v>
      </c>
      <c r="W32" s="89">
        <v>895346</v>
      </c>
      <c r="X32" s="90">
        <v>4.91</v>
      </c>
      <c r="Y32" s="90">
        <v>25.51</v>
      </c>
      <c r="Z32" s="89">
        <v>43256</v>
      </c>
      <c r="AA32" s="89">
        <v>49892</v>
      </c>
      <c r="AB32" s="8">
        <v>32856</v>
      </c>
      <c r="AC32" s="8">
        <v>63654</v>
      </c>
      <c r="AD32" s="8">
        <v>20.24</v>
      </c>
      <c r="AE32" s="8">
        <v>93.68</v>
      </c>
      <c r="AF32" s="8">
        <v>0</v>
      </c>
      <c r="AG32" s="8">
        <v>2</v>
      </c>
      <c r="AH32" s="101">
        <v>3</v>
      </c>
      <c r="AI32" s="8">
        <v>2</v>
      </c>
      <c r="AJ32" s="105">
        <v>2</v>
      </c>
      <c r="AK32" s="8">
        <v>3</v>
      </c>
      <c r="AL32" s="7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1:47" s="11" customFormat="1" ht="24">
      <c r="A33" s="7">
        <v>30</v>
      </c>
      <c r="B33" s="15" t="s">
        <v>124</v>
      </c>
      <c r="C33" s="15" t="s">
        <v>193</v>
      </c>
      <c r="D33" s="7" t="s">
        <v>194</v>
      </c>
      <c r="E33" s="7">
        <v>13825192965</v>
      </c>
      <c r="F33" s="15" t="s">
        <v>195</v>
      </c>
      <c r="G33" s="73"/>
      <c r="H33" s="7"/>
      <c r="I33" s="7">
        <v>5783.33</v>
      </c>
      <c r="J33" s="7">
        <v>34137.73</v>
      </c>
      <c r="K33" s="7">
        <v>0</v>
      </c>
      <c r="L33" s="7">
        <v>1</v>
      </c>
      <c r="M33" s="7">
        <v>0</v>
      </c>
      <c r="N33" s="7">
        <v>418</v>
      </c>
      <c r="O33" s="7">
        <v>265</v>
      </c>
      <c r="P33" s="7">
        <v>91</v>
      </c>
      <c r="Q33" s="7">
        <v>1</v>
      </c>
      <c r="R33" s="7">
        <v>2</v>
      </c>
      <c r="S33" s="89">
        <v>11837</v>
      </c>
      <c r="T33" s="89">
        <v>15974</v>
      </c>
      <c r="U33" s="89">
        <v>30732</v>
      </c>
      <c r="V33" s="89">
        <v>15974</v>
      </c>
      <c r="W33" s="89">
        <v>30732</v>
      </c>
      <c r="X33" s="90">
        <v>35</v>
      </c>
      <c r="Y33" s="90">
        <v>92</v>
      </c>
      <c r="Z33" s="89">
        <v>1719</v>
      </c>
      <c r="AA33" s="89">
        <v>1675</v>
      </c>
      <c r="AB33" s="8">
        <v>2263</v>
      </c>
      <c r="AC33" s="8">
        <v>4659</v>
      </c>
      <c r="AD33" s="8">
        <v>11</v>
      </c>
      <c r="AE33" s="8">
        <v>106</v>
      </c>
      <c r="AF33" s="8">
        <v>2</v>
      </c>
      <c r="AG33" s="8">
        <v>1</v>
      </c>
      <c r="AH33" s="101">
        <v>2</v>
      </c>
      <c r="AI33" s="8">
        <v>0</v>
      </c>
      <c r="AJ33" s="105">
        <v>2</v>
      </c>
      <c r="AK33" s="8">
        <v>0</v>
      </c>
      <c r="AL33" s="7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1:47" s="11" customFormat="1" ht="24">
      <c r="A34" s="7">
        <v>31</v>
      </c>
      <c r="B34" s="15" t="s">
        <v>124</v>
      </c>
      <c r="C34" s="15" t="s">
        <v>196</v>
      </c>
      <c r="D34" s="7" t="s">
        <v>197</v>
      </c>
      <c r="E34" s="7">
        <v>18928981020</v>
      </c>
      <c r="F34" s="15" t="s">
        <v>195</v>
      </c>
      <c r="G34" s="73"/>
      <c r="H34" s="7"/>
      <c r="I34" s="7">
        <v>16500</v>
      </c>
      <c r="J34" s="7">
        <v>91547</v>
      </c>
      <c r="K34" s="7">
        <v>0</v>
      </c>
      <c r="L34" s="7">
        <v>1</v>
      </c>
      <c r="M34" s="7">
        <v>0</v>
      </c>
      <c r="N34" s="7">
        <v>517</v>
      </c>
      <c r="O34" s="7">
        <v>198</v>
      </c>
      <c r="P34" s="7">
        <v>107</v>
      </c>
      <c r="Q34" s="7">
        <v>1</v>
      </c>
      <c r="R34" s="7">
        <v>2</v>
      </c>
      <c r="S34" s="89">
        <v>43826</v>
      </c>
      <c r="T34" s="89">
        <v>57847</v>
      </c>
      <c r="U34" s="89">
        <v>73337</v>
      </c>
      <c r="V34" s="89">
        <v>56746</v>
      </c>
      <c r="W34" s="89">
        <v>72470</v>
      </c>
      <c r="X34" s="90">
        <v>32</v>
      </c>
      <c r="Y34" s="90">
        <v>26</v>
      </c>
      <c r="Z34" s="89">
        <v>1757.22</v>
      </c>
      <c r="AA34" s="89">
        <v>3210</v>
      </c>
      <c r="AB34" s="8">
        <v>7754</v>
      </c>
      <c r="AC34" s="8">
        <v>9396</v>
      </c>
      <c r="AD34" s="8">
        <v>53.45</v>
      </c>
      <c r="AE34" s="8">
        <v>21</v>
      </c>
      <c r="AF34" s="8">
        <v>2</v>
      </c>
      <c r="AG34" s="8">
        <v>2</v>
      </c>
      <c r="AH34" s="101">
        <v>2</v>
      </c>
      <c r="AI34" s="8">
        <v>1</v>
      </c>
      <c r="AJ34" s="105">
        <v>2</v>
      </c>
      <c r="AK34" s="8">
        <v>2</v>
      </c>
      <c r="AL34" s="7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1:47" s="11" customFormat="1" ht="24">
      <c r="A35" s="7">
        <v>32</v>
      </c>
      <c r="B35" s="15" t="s">
        <v>124</v>
      </c>
      <c r="C35" s="15" t="s">
        <v>198</v>
      </c>
      <c r="D35" s="7" t="s">
        <v>199</v>
      </c>
      <c r="E35" s="7">
        <v>15217347462</v>
      </c>
      <c r="F35" s="15" t="s">
        <v>195</v>
      </c>
      <c r="G35" s="73"/>
      <c r="H35" s="7"/>
      <c r="I35" s="7">
        <v>1000</v>
      </c>
      <c r="J35" s="7">
        <v>113587</v>
      </c>
      <c r="K35" s="7">
        <v>0</v>
      </c>
      <c r="L35" s="7">
        <v>1</v>
      </c>
      <c r="M35" s="7">
        <v>1</v>
      </c>
      <c r="N35" s="7">
        <v>2194</v>
      </c>
      <c r="O35" s="7">
        <v>848</v>
      </c>
      <c r="P35" s="7">
        <v>485</v>
      </c>
      <c r="Q35" s="7">
        <v>1</v>
      </c>
      <c r="R35" s="7">
        <v>3</v>
      </c>
      <c r="S35" s="89"/>
      <c r="T35" s="89">
        <v>99890</v>
      </c>
      <c r="U35" s="89">
        <v>102909</v>
      </c>
      <c r="V35" s="89">
        <v>95656</v>
      </c>
      <c r="W35" s="89">
        <v>101711</v>
      </c>
      <c r="X35" s="90">
        <v>10.8</v>
      </c>
      <c r="Y35" s="90">
        <v>3</v>
      </c>
      <c r="Z35" s="89">
        <v>11794</v>
      </c>
      <c r="AA35" s="89">
        <v>11851</v>
      </c>
      <c r="AB35" s="8">
        <v>8473</v>
      </c>
      <c r="AC35" s="8">
        <v>15461</v>
      </c>
      <c r="AD35" s="8">
        <v>144.6</v>
      </c>
      <c r="AE35" s="8">
        <v>82.46</v>
      </c>
      <c r="AF35" s="8">
        <v>3</v>
      </c>
      <c r="AG35" s="8">
        <v>2</v>
      </c>
      <c r="AH35" s="101">
        <v>3</v>
      </c>
      <c r="AI35" s="8">
        <v>2</v>
      </c>
      <c r="AJ35" s="105">
        <v>2</v>
      </c>
      <c r="AK35" s="8">
        <v>2</v>
      </c>
      <c r="AL35" s="7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1:47" s="11" customFormat="1" ht="24">
      <c r="A36" s="7">
        <v>33</v>
      </c>
      <c r="B36" s="15" t="s">
        <v>124</v>
      </c>
      <c r="C36" s="15" t="s">
        <v>200</v>
      </c>
      <c r="D36" s="7" t="s">
        <v>201</v>
      </c>
      <c r="E36" s="7">
        <v>18666015266</v>
      </c>
      <c r="F36" s="15" t="s">
        <v>195</v>
      </c>
      <c r="G36" s="73"/>
      <c r="H36" s="7"/>
      <c r="I36" s="7">
        <v>13300</v>
      </c>
      <c r="J36" s="7">
        <v>28265</v>
      </c>
      <c r="K36" s="7">
        <v>0</v>
      </c>
      <c r="L36" s="7">
        <v>1</v>
      </c>
      <c r="M36" s="7">
        <v>0</v>
      </c>
      <c r="N36" s="7">
        <v>103</v>
      </c>
      <c r="O36" s="7">
        <v>83</v>
      </c>
      <c r="P36" s="7">
        <v>50</v>
      </c>
      <c r="Q36" s="7">
        <v>1</v>
      </c>
      <c r="R36" s="7">
        <v>2</v>
      </c>
      <c r="S36" s="89"/>
      <c r="T36" s="89">
        <v>7353</v>
      </c>
      <c r="U36" s="89">
        <v>10162</v>
      </c>
      <c r="V36" s="89">
        <v>7353</v>
      </c>
      <c r="W36" s="89">
        <v>10162</v>
      </c>
      <c r="X36" s="90">
        <v>-0.17</v>
      </c>
      <c r="Y36" s="90">
        <v>0.38</v>
      </c>
      <c r="Z36" s="89">
        <v>1489</v>
      </c>
      <c r="AA36" s="89">
        <v>1980</v>
      </c>
      <c r="AB36" s="8">
        <v>2457</v>
      </c>
      <c r="AC36" s="8">
        <v>4560</v>
      </c>
      <c r="AD36" s="8">
        <v>-0.78</v>
      </c>
      <c r="AE36" s="8">
        <v>0.86</v>
      </c>
      <c r="AF36" s="8">
        <v>1</v>
      </c>
      <c r="AG36" s="8">
        <v>2</v>
      </c>
      <c r="AH36" s="101">
        <v>3</v>
      </c>
      <c r="AI36" s="8">
        <v>0</v>
      </c>
      <c r="AJ36" s="105">
        <v>1</v>
      </c>
      <c r="AK36" s="8">
        <v>0</v>
      </c>
      <c r="AL36" s="7"/>
      <c r="AM36" s="10"/>
      <c r="AN36" s="10"/>
      <c r="AO36" s="10"/>
      <c r="AP36" s="10"/>
      <c r="AQ36" s="10"/>
      <c r="AR36" s="10"/>
      <c r="AS36" s="10"/>
      <c r="AT36" s="10"/>
      <c r="AU36" s="10"/>
    </row>
    <row r="37" spans="1:47" s="11" customFormat="1" ht="24">
      <c r="A37" s="7">
        <v>34</v>
      </c>
      <c r="B37" s="15" t="s">
        <v>124</v>
      </c>
      <c r="C37" s="15" t="s">
        <v>202</v>
      </c>
      <c r="D37" s="7" t="s">
        <v>203</v>
      </c>
      <c r="E37" s="7">
        <v>15989256260</v>
      </c>
      <c r="F37" s="15" t="s">
        <v>195</v>
      </c>
      <c r="G37" s="73"/>
      <c r="H37" s="7"/>
      <c r="I37" s="7">
        <v>13307</v>
      </c>
      <c r="J37" s="7">
        <v>85426</v>
      </c>
      <c r="K37" s="7">
        <v>1</v>
      </c>
      <c r="L37" s="7">
        <v>1</v>
      </c>
      <c r="M37" s="7">
        <v>0</v>
      </c>
      <c r="N37" s="7">
        <v>616</v>
      </c>
      <c r="O37" s="7">
        <v>581</v>
      </c>
      <c r="P37" s="7">
        <v>445</v>
      </c>
      <c r="Q37" s="7">
        <v>1</v>
      </c>
      <c r="R37" s="7">
        <v>2</v>
      </c>
      <c r="S37" s="89">
        <v>40961.3</v>
      </c>
      <c r="T37" s="89">
        <v>47571</v>
      </c>
      <c r="U37" s="89">
        <v>50911</v>
      </c>
      <c r="V37" s="89">
        <v>47571</v>
      </c>
      <c r="W37" s="89">
        <v>50911</v>
      </c>
      <c r="X37" s="90">
        <v>16.54</v>
      </c>
      <c r="Y37" s="90">
        <v>7.02</v>
      </c>
      <c r="Z37" s="89">
        <v>3900</v>
      </c>
      <c r="AA37" s="89">
        <v>4225</v>
      </c>
      <c r="AB37" s="8">
        <v>13676</v>
      </c>
      <c r="AC37" s="8">
        <v>13495.17</v>
      </c>
      <c r="AD37" s="8">
        <v>17.82</v>
      </c>
      <c r="AE37" s="8">
        <v>8.33</v>
      </c>
      <c r="AF37" s="8">
        <v>3</v>
      </c>
      <c r="AG37" s="8">
        <v>2</v>
      </c>
      <c r="AH37" s="101">
        <v>3</v>
      </c>
      <c r="AI37" s="8">
        <v>2</v>
      </c>
      <c r="AJ37" s="105">
        <v>2</v>
      </c>
      <c r="AK37" s="8">
        <v>0</v>
      </c>
      <c r="AL37" s="7"/>
      <c r="AM37" s="10"/>
      <c r="AN37" s="10"/>
      <c r="AO37" s="10"/>
      <c r="AP37" s="10"/>
      <c r="AQ37" s="10"/>
      <c r="AR37" s="10"/>
      <c r="AS37" s="10"/>
      <c r="AT37" s="10"/>
      <c r="AU37" s="10"/>
    </row>
    <row r="38" spans="1:47" s="11" customFormat="1" ht="24">
      <c r="A38" s="7">
        <v>35</v>
      </c>
      <c r="B38" s="15" t="s">
        <v>204</v>
      </c>
      <c r="C38" s="15" t="s">
        <v>205</v>
      </c>
      <c r="D38" s="7" t="s">
        <v>206</v>
      </c>
      <c r="E38" s="7">
        <v>13480902815</v>
      </c>
      <c r="F38" s="15" t="s">
        <v>207</v>
      </c>
      <c r="G38" s="73"/>
      <c r="H38" s="7"/>
      <c r="I38" s="7">
        <v>61817</v>
      </c>
      <c r="J38" s="7">
        <v>246369</v>
      </c>
      <c r="K38" s="7">
        <v>1</v>
      </c>
      <c r="L38" s="7">
        <v>1</v>
      </c>
      <c r="M38" s="7">
        <v>0</v>
      </c>
      <c r="N38" s="7">
        <v>121</v>
      </c>
      <c r="O38" s="7">
        <v>75</v>
      </c>
      <c r="P38" s="7">
        <v>35</v>
      </c>
      <c r="Q38" s="7">
        <v>1</v>
      </c>
      <c r="R38" s="7">
        <v>1</v>
      </c>
      <c r="S38" s="89"/>
      <c r="T38" s="89">
        <v>55360</v>
      </c>
      <c r="U38" s="89">
        <v>41906</v>
      </c>
      <c r="V38" s="89">
        <v>54129</v>
      </c>
      <c r="W38" s="89">
        <v>36826</v>
      </c>
      <c r="X38" s="90">
        <v>29</v>
      </c>
      <c r="Y38" s="90">
        <v>-32</v>
      </c>
      <c r="Z38" s="89">
        <v>1677</v>
      </c>
      <c r="AA38" s="89">
        <v>4795</v>
      </c>
      <c r="AB38" s="8">
        <v>3586</v>
      </c>
      <c r="AC38" s="8">
        <v>2653</v>
      </c>
      <c r="AD38" s="8">
        <v>74</v>
      </c>
      <c r="AE38" s="8">
        <v>-26</v>
      </c>
      <c r="AF38" s="8">
        <v>1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7"/>
      <c r="AM38" s="10"/>
      <c r="AN38" s="10"/>
      <c r="AO38" s="10"/>
      <c r="AP38" s="10"/>
      <c r="AQ38" s="10"/>
      <c r="AR38" s="10"/>
      <c r="AS38" s="10"/>
      <c r="AT38" s="10"/>
      <c r="AU38" s="10"/>
    </row>
    <row r="39" spans="1:47" s="11" customFormat="1" ht="24">
      <c r="A39" s="7">
        <v>36</v>
      </c>
      <c r="B39" s="15" t="s">
        <v>204</v>
      </c>
      <c r="C39" s="15" t="s">
        <v>208</v>
      </c>
      <c r="D39" s="7" t="s">
        <v>209</v>
      </c>
      <c r="E39" s="7">
        <v>18926410906</v>
      </c>
      <c r="F39" s="15" t="s">
        <v>127</v>
      </c>
      <c r="G39" s="73"/>
      <c r="H39" s="7"/>
      <c r="I39" s="7">
        <v>73975.74</v>
      </c>
      <c r="J39" s="7">
        <v>173545.08</v>
      </c>
      <c r="K39" s="7">
        <v>1</v>
      </c>
      <c r="L39" s="7">
        <v>1</v>
      </c>
      <c r="M39" s="7">
        <v>1</v>
      </c>
      <c r="N39" s="7">
        <v>427</v>
      </c>
      <c r="O39" s="7">
        <v>155</v>
      </c>
      <c r="P39" s="7">
        <v>148</v>
      </c>
      <c r="Q39" s="7">
        <v>1</v>
      </c>
      <c r="R39" s="7">
        <v>1</v>
      </c>
      <c r="S39" s="89"/>
      <c r="T39" s="89">
        <v>54112</v>
      </c>
      <c r="U39" s="89">
        <v>64209</v>
      </c>
      <c r="V39" s="89">
        <v>52918</v>
      </c>
      <c r="W39" s="89">
        <v>62329</v>
      </c>
      <c r="X39" s="90">
        <v>17.97</v>
      </c>
      <c r="Y39" s="90">
        <v>18.66</v>
      </c>
      <c r="Z39" s="89">
        <v>5560</v>
      </c>
      <c r="AA39" s="89">
        <v>3930</v>
      </c>
      <c r="AB39" s="8">
        <v>8198</v>
      </c>
      <c r="AC39" s="8">
        <v>7897</v>
      </c>
      <c r="AD39" s="8">
        <v>-54.61</v>
      </c>
      <c r="AE39" s="8">
        <v>-3.67</v>
      </c>
      <c r="AF39" s="8">
        <v>3</v>
      </c>
      <c r="AG39" s="8">
        <v>2</v>
      </c>
      <c r="AH39" s="8">
        <v>3</v>
      </c>
      <c r="AI39" s="8">
        <v>2</v>
      </c>
      <c r="AJ39" s="8">
        <v>2</v>
      </c>
      <c r="AK39" s="8">
        <v>1</v>
      </c>
      <c r="AL39" s="7"/>
      <c r="AM39" s="10"/>
      <c r="AN39" s="10"/>
      <c r="AO39" s="10"/>
      <c r="AP39" s="10"/>
      <c r="AQ39" s="10"/>
      <c r="AR39" s="10"/>
      <c r="AS39" s="10"/>
      <c r="AT39" s="10"/>
      <c r="AU39" s="10"/>
    </row>
    <row r="40" spans="1:47" s="11" customFormat="1" ht="24">
      <c r="A40" s="7">
        <v>37</v>
      </c>
      <c r="B40" s="15" t="s">
        <v>204</v>
      </c>
      <c r="C40" s="15" t="s">
        <v>210</v>
      </c>
      <c r="D40" s="7" t="s">
        <v>211</v>
      </c>
      <c r="E40" s="7">
        <v>13570863892</v>
      </c>
      <c r="F40" s="15" t="s">
        <v>195</v>
      </c>
      <c r="G40" s="73"/>
      <c r="H40" s="7"/>
      <c r="I40" s="7">
        <v>4000</v>
      </c>
      <c r="J40" s="7">
        <v>33351</v>
      </c>
      <c r="K40" s="7">
        <v>0</v>
      </c>
      <c r="L40" s="7">
        <v>1</v>
      </c>
      <c r="M40" s="7">
        <v>1</v>
      </c>
      <c r="N40" s="7">
        <v>312</v>
      </c>
      <c r="O40" s="7">
        <v>79</v>
      </c>
      <c r="P40" s="7">
        <v>79</v>
      </c>
      <c r="Q40" s="7">
        <v>0</v>
      </c>
      <c r="R40" s="7">
        <v>0</v>
      </c>
      <c r="S40" s="89"/>
      <c r="T40" s="89">
        <v>16956</v>
      </c>
      <c r="U40" s="89">
        <v>22377</v>
      </c>
      <c r="V40" s="89">
        <v>16929</v>
      </c>
      <c r="W40" s="89">
        <v>22377</v>
      </c>
      <c r="X40" s="90">
        <v>28.47</v>
      </c>
      <c r="Y40" s="90">
        <v>31.97</v>
      </c>
      <c r="Z40" s="89">
        <v>1643</v>
      </c>
      <c r="AA40" s="89">
        <v>1843</v>
      </c>
      <c r="AB40" s="8">
        <v>6433</v>
      </c>
      <c r="AC40" s="8">
        <v>7241</v>
      </c>
      <c r="AD40" s="8">
        <v>22.33</v>
      </c>
      <c r="AE40" s="8">
        <v>12.57</v>
      </c>
      <c r="AF40" s="8">
        <v>3</v>
      </c>
      <c r="AG40" s="8">
        <v>2</v>
      </c>
      <c r="AH40" s="8">
        <v>2</v>
      </c>
      <c r="AI40" s="8">
        <v>1</v>
      </c>
      <c r="AJ40" s="8">
        <v>2</v>
      </c>
      <c r="AK40" s="8">
        <v>1</v>
      </c>
      <c r="AL40" s="7"/>
      <c r="AM40" s="10"/>
      <c r="AN40" s="10"/>
      <c r="AO40" s="10"/>
      <c r="AP40" s="10"/>
      <c r="AQ40" s="10"/>
      <c r="AR40" s="10"/>
      <c r="AS40" s="10"/>
      <c r="AT40" s="10"/>
      <c r="AU40" s="10"/>
    </row>
    <row r="41" spans="1:47" s="11" customFormat="1" ht="24">
      <c r="A41" s="7">
        <v>38</v>
      </c>
      <c r="B41" s="15" t="s">
        <v>204</v>
      </c>
      <c r="C41" s="15" t="s">
        <v>212</v>
      </c>
      <c r="D41" s="7" t="s">
        <v>213</v>
      </c>
      <c r="E41" s="7">
        <v>13927471966</v>
      </c>
      <c r="F41" s="15" t="s">
        <v>182</v>
      </c>
      <c r="G41" s="73"/>
      <c r="H41" s="7"/>
      <c r="I41" s="7">
        <v>34783.68</v>
      </c>
      <c r="J41" s="7">
        <v>430566.51</v>
      </c>
      <c r="K41" s="7">
        <v>1</v>
      </c>
      <c r="L41" s="7">
        <v>1</v>
      </c>
      <c r="M41" s="7">
        <v>0</v>
      </c>
      <c r="N41" s="7">
        <v>763</v>
      </c>
      <c r="O41" s="7">
        <v>236</v>
      </c>
      <c r="P41" s="7">
        <v>85</v>
      </c>
      <c r="Q41" s="7">
        <v>1</v>
      </c>
      <c r="R41" s="7">
        <v>2</v>
      </c>
      <c r="S41" s="89"/>
      <c r="T41" s="89">
        <v>87583</v>
      </c>
      <c r="U41" s="89">
        <v>109241</v>
      </c>
      <c r="V41" s="89">
        <v>87583</v>
      </c>
      <c r="W41" s="89">
        <v>109241</v>
      </c>
      <c r="X41" s="90">
        <v>3.99</v>
      </c>
      <c r="Y41" s="90">
        <v>24.7</v>
      </c>
      <c r="Z41" s="89">
        <v>4366</v>
      </c>
      <c r="AA41" s="89">
        <v>5565</v>
      </c>
      <c r="AB41" s="8">
        <v>23785</v>
      </c>
      <c r="AC41" s="8">
        <v>26642</v>
      </c>
      <c r="AD41" s="8">
        <v>-15.48</v>
      </c>
      <c r="AE41" s="8">
        <v>12.01</v>
      </c>
      <c r="AF41" s="8">
        <v>3</v>
      </c>
      <c r="AG41" s="8">
        <v>2</v>
      </c>
      <c r="AH41" s="8">
        <v>3</v>
      </c>
      <c r="AI41" s="8">
        <v>0</v>
      </c>
      <c r="AJ41" s="8">
        <v>2</v>
      </c>
      <c r="AK41" s="8">
        <v>4</v>
      </c>
      <c r="AL41" s="7"/>
      <c r="AM41" s="10"/>
      <c r="AN41" s="10"/>
      <c r="AO41" s="10"/>
      <c r="AP41" s="10"/>
      <c r="AQ41" s="10"/>
      <c r="AR41" s="10"/>
      <c r="AS41" s="10"/>
      <c r="AT41" s="10"/>
      <c r="AU41" s="10"/>
    </row>
    <row r="42" spans="1:47" s="11" customFormat="1" ht="24">
      <c r="A42" s="7">
        <v>39</v>
      </c>
      <c r="B42" s="15" t="s">
        <v>204</v>
      </c>
      <c r="C42" s="3" t="s">
        <v>214</v>
      </c>
      <c r="D42" s="8" t="s">
        <v>215</v>
      </c>
      <c r="E42" s="8">
        <v>13510229226</v>
      </c>
      <c r="F42" s="3" t="s">
        <v>177</v>
      </c>
      <c r="G42" s="73"/>
      <c r="H42" s="7"/>
      <c r="I42" s="7">
        <v>104601.6</v>
      </c>
      <c r="J42" s="7">
        <v>475503</v>
      </c>
      <c r="K42" s="7">
        <v>1</v>
      </c>
      <c r="L42" s="7">
        <v>1</v>
      </c>
      <c r="M42" s="7">
        <v>0</v>
      </c>
      <c r="N42" s="7">
        <v>2520</v>
      </c>
      <c r="O42" s="7">
        <v>462</v>
      </c>
      <c r="P42" s="7">
        <v>418</v>
      </c>
      <c r="Q42" s="7">
        <v>1</v>
      </c>
      <c r="R42" s="7">
        <v>3</v>
      </c>
      <c r="S42" s="89"/>
      <c r="T42" s="89">
        <v>232379</v>
      </c>
      <c r="U42" s="89">
        <v>272953</v>
      </c>
      <c r="V42" s="89">
        <v>230743</v>
      </c>
      <c r="W42" s="89">
        <v>268141</v>
      </c>
      <c r="X42" s="90">
        <v>27.43</v>
      </c>
      <c r="Y42" s="90">
        <v>17</v>
      </c>
      <c r="Z42" s="89">
        <v>11972</v>
      </c>
      <c r="AA42" s="89">
        <v>11971</v>
      </c>
      <c r="AB42" s="8">
        <v>123117</v>
      </c>
      <c r="AC42" s="8">
        <v>128353</v>
      </c>
      <c r="AD42" s="8">
        <v>28.79</v>
      </c>
      <c r="AE42" s="8">
        <v>4.25</v>
      </c>
      <c r="AF42" s="8">
        <v>1</v>
      </c>
      <c r="AG42" s="8">
        <v>3</v>
      </c>
      <c r="AH42" s="8">
        <v>2</v>
      </c>
      <c r="AI42" s="8">
        <v>2</v>
      </c>
      <c r="AJ42" s="8">
        <v>2</v>
      </c>
      <c r="AK42" s="8">
        <v>1</v>
      </c>
      <c r="AL42" s="7"/>
      <c r="AM42" s="10"/>
      <c r="AN42" s="10"/>
      <c r="AO42" s="10"/>
      <c r="AP42" s="10"/>
      <c r="AQ42" s="10"/>
      <c r="AR42" s="10"/>
      <c r="AS42" s="10"/>
      <c r="AT42" s="10"/>
      <c r="AU42" s="10"/>
    </row>
    <row r="43" spans="1:47" s="11" customFormat="1" ht="24">
      <c r="A43" s="7">
        <v>40</v>
      </c>
      <c r="B43" s="15" t="s">
        <v>204</v>
      </c>
      <c r="C43" s="15" t="s">
        <v>216</v>
      </c>
      <c r="D43" s="7" t="s">
        <v>217</v>
      </c>
      <c r="E43" s="7">
        <v>13145820774</v>
      </c>
      <c r="F43" s="15" t="s">
        <v>182</v>
      </c>
      <c r="G43" s="73"/>
      <c r="H43" s="7"/>
      <c r="I43" s="7">
        <v>53333.3333</v>
      </c>
      <c r="J43" s="7">
        <v>294382.24</v>
      </c>
      <c r="K43" s="7">
        <v>0</v>
      </c>
      <c r="L43" s="7">
        <v>1</v>
      </c>
      <c r="M43" s="7">
        <v>1</v>
      </c>
      <c r="N43" s="7">
        <v>1130</v>
      </c>
      <c r="O43" s="7">
        <v>527</v>
      </c>
      <c r="P43" s="7">
        <v>541</v>
      </c>
      <c r="Q43" s="7">
        <v>1</v>
      </c>
      <c r="R43" s="7">
        <v>2</v>
      </c>
      <c r="S43" s="89"/>
      <c r="T43" s="89">
        <v>105093</v>
      </c>
      <c r="U43" s="89">
        <v>72059</v>
      </c>
      <c r="V43" s="89">
        <v>105093</v>
      </c>
      <c r="W43" s="89">
        <v>72059</v>
      </c>
      <c r="X43" s="90">
        <v>9.85</v>
      </c>
      <c r="Y43" s="90">
        <v>-31</v>
      </c>
      <c r="Z43" s="89">
        <v>8243</v>
      </c>
      <c r="AA43" s="89">
        <v>8078</v>
      </c>
      <c r="AB43" s="8">
        <v>29116</v>
      </c>
      <c r="AC43" s="8">
        <v>19257</v>
      </c>
      <c r="AD43" s="8">
        <v>-2.99</v>
      </c>
      <c r="AE43" s="8">
        <v>-33.86</v>
      </c>
      <c r="AF43" s="8">
        <v>2</v>
      </c>
      <c r="AG43" s="8">
        <v>2</v>
      </c>
      <c r="AH43" s="8">
        <v>3</v>
      </c>
      <c r="AI43" s="8">
        <v>1</v>
      </c>
      <c r="AJ43" s="8">
        <v>2</v>
      </c>
      <c r="AK43" s="8">
        <v>1</v>
      </c>
      <c r="AL43" s="7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s="11" customFormat="1" ht="24">
      <c r="A44" s="7">
        <v>41</v>
      </c>
      <c r="B44" s="15" t="s">
        <v>204</v>
      </c>
      <c r="C44" s="15" t="s">
        <v>218</v>
      </c>
      <c r="D44" s="7" t="s">
        <v>219</v>
      </c>
      <c r="E44" s="7">
        <v>13502866063</v>
      </c>
      <c r="F44" s="15" t="s">
        <v>187</v>
      </c>
      <c r="G44" s="73"/>
      <c r="H44" s="7"/>
      <c r="I44" s="7">
        <v>25000</v>
      </c>
      <c r="J44" s="7">
        <v>159911.93</v>
      </c>
      <c r="K44" s="7">
        <v>0</v>
      </c>
      <c r="L44" s="7">
        <v>1</v>
      </c>
      <c r="M44" s="7">
        <v>1</v>
      </c>
      <c r="N44" s="7">
        <v>1092</v>
      </c>
      <c r="O44" s="7">
        <v>696</v>
      </c>
      <c r="P44" s="7">
        <v>499</v>
      </c>
      <c r="Q44" s="7">
        <v>1</v>
      </c>
      <c r="R44" s="7">
        <v>1</v>
      </c>
      <c r="S44" s="89"/>
      <c r="T44" s="89">
        <v>98008</v>
      </c>
      <c r="U44" s="89">
        <v>105952</v>
      </c>
      <c r="V44" s="89">
        <v>97129</v>
      </c>
      <c r="W44" s="89">
        <v>104405</v>
      </c>
      <c r="X44" s="90">
        <v>28</v>
      </c>
      <c r="Y44" s="90">
        <v>8</v>
      </c>
      <c r="Z44" s="89">
        <v>6849</v>
      </c>
      <c r="AA44" s="89">
        <v>10841</v>
      </c>
      <c r="AB44" s="8">
        <v>29833</v>
      </c>
      <c r="AC44" s="8">
        <v>27502</v>
      </c>
      <c r="AD44" s="8">
        <v>-1</v>
      </c>
      <c r="AE44" s="8">
        <v>-7</v>
      </c>
      <c r="AF44" s="8">
        <v>1</v>
      </c>
      <c r="AG44" s="8">
        <v>3</v>
      </c>
      <c r="AH44" s="8">
        <v>3</v>
      </c>
      <c r="AI44" s="8">
        <v>1</v>
      </c>
      <c r="AJ44" s="8">
        <v>1</v>
      </c>
      <c r="AK44" s="8">
        <v>1</v>
      </c>
      <c r="AL44" s="7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 s="11" customFormat="1" ht="24">
      <c r="A45" s="7">
        <v>42</v>
      </c>
      <c r="B45" s="15" t="s">
        <v>204</v>
      </c>
      <c r="C45" s="9" t="s">
        <v>220</v>
      </c>
      <c r="D45" s="27" t="s">
        <v>221</v>
      </c>
      <c r="E45" s="7">
        <v>13480898135</v>
      </c>
      <c r="F45" s="15" t="s">
        <v>127</v>
      </c>
      <c r="G45" s="73"/>
      <c r="H45" s="7"/>
      <c r="I45" s="7">
        <v>69500</v>
      </c>
      <c r="J45" s="7">
        <v>364173.24</v>
      </c>
      <c r="K45" s="7">
        <v>1</v>
      </c>
      <c r="L45" s="7">
        <v>1</v>
      </c>
      <c r="M45" s="7">
        <v>1</v>
      </c>
      <c r="N45" s="7">
        <v>4235</v>
      </c>
      <c r="O45" s="7">
        <v>1032</v>
      </c>
      <c r="P45" s="7">
        <v>873</v>
      </c>
      <c r="Q45" s="7">
        <v>1</v>
      </c>
      <c r="R45" s="7">
        <v>3</v>
      </c>
      <c r="S45" s="89"/>
      <c r="T45" s="89">
        <v>168340</v>
      </c>
      <c r="U45" s="89">
        <v>194938</v>
      </c>
      <c r="V45" s="89">
        <v>165094</v>
      </c>
      <c r="W45" s="89">
        <v>191088</v>
      </c>
      <c r="X45" s="90">
        <v>48.27</v>
      </c>
      <c r="Y45" s="90">
        <v>15.8</v>
      </c>
      <c r="Z45" s="89">
        <v>20272</v>
      </c>
      <c r="AA45" s="89">
        <v>21970</v>
      </c>
      <c r="AB45" s="8">
        <v>15721</v>
      </c>
      <c r="AC45" s="8">
        <v>5976</v>
      </c>
      <c r="AD45" s="8">
        <v>356.54</v>
      </c>
      <c r="AE45" s="8">
        <v>-61.99</v>
      </c>
      <c r="AF45" s="8">
        <v>3</v>
      </c>
      <c r="AG45" s="8">
        <v>2</v>
      </c>
      <c r="AH45" s="8">
        <v>3</v>
      </c>
      <c r="AI45" s="8">
        <v>2</v>
      </c>
      <c r="AJ45" s="8">
        <v>2</v>
      </c>
      <c r="AK45" s="8">
        <v>0</v>
      </c>
      <c r="AL45" s="7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s="11" customFormat="1" ht="24">
      <c r="A46" s="7">
        <v>43</v>
      </c>
      <c r="B46" s="15" t="s">
        <v>204</v>
      </c>
      <c r="C46" s="15" t="s">
        <v>222</v>
      </c>
      <c r="D46" s="7" t="s">
        <v>223</v>
      </c>
      <c r="E46" s="7">
        <v>13688832363</v>
      </c>
      <c r="F46" s="15" t="s">
        <v>156</v>
      </c>
      <c r="G46" s="73"/>
      <c r="H46" s="7"/>
      <c r="I46" s="7">
        <v>67930.42</v>
      </c>
      <c r="J46" s="7">
        <v>314092.54</v>
      </c>
      <c r="K46" s="7">
        <v>0</v>
      </c>
      <c r="L46" s="7">
        <v>1</v>
      </c>
      <c r="M46" s="7">
        <v>0</v>
      </c>
      <c r="N46" s="7">
        <v>2780</v>
      </c>
      <c r="O46" s="7">
        <v>890</v>
      </c>
      <c r="P46" s="7">
        <v>286</v>
      </c>
      <c r="Q46" s="7">
        <v>1</v>
      </c>
      <c r="R46" s="7">
        <v>3</v>
      </c>
      <c r="S46" s="89"/>
      <c r="T46" s="89">
        <v>93415</v>
      </c>
      <c r="U46" s="89">
        <v>99213</v>
      </c>
      <c r="V46" s="89">
        <v>82224</v>
      </c>
      <c r="W46" s="89">
        <v>87307</v>
      </c>
      <c r="X46" s="90">
        <v>-22.8</v>
      </c>
      <c r="Y46" s="90">
        <v>6.21</v>
      </c>
      <c r="Z46" s="89">
        <v>2920</v>
      </c>
      <c r="AA46" s="89">
        <v>4010</v>
      </c>
      <c r="AB46" s="8">
        <v>-2</v>
      </c>
      <c r="AC46" s="8">
        <v>0</v>
      </c>
      <c r="AD46" s="8">
        <v>-140</v>
      </c>
      <c r="AE46" s="8">
        <v>0</v>
      </c>
      <c r="AF46" s="8">
        <v>2</v>
      </c>
      <c r="AG46" s="8">
        <v>2</v>
      </c>
      <c r="AH46" s="8">
        <v>3</v>
      </c>
      <c r="AI46" s="8">
        <v>1</v>
      </c>
      <c r="AJ46" s="8">
        <v>2</v>
      </c>
      <c r="AK46" s="8">
        <v>1</v>
      </c>
      <c r="AL46" s="7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s="11" customFormat="1" ht="24">
      <c r="A47" s="7">
        <v>44</v>
      </c>
      <c r="B47" s="15" t="s">
        <v>204</v>
      </c>
      <c r="C47" s="15" t="s">
        <v>224</v>
      </c>
      <c r="D47" s="7" t="s">
        <v>225</v>
      </c>
      <c r="E47" s="7">
        <v>18603065838</v>
      </c>
      <c r="F47" s="15" t="s">
        <v>195</v>
      </c>
      <c r="G47" s="73"/>
      <c r="H47" s="7"/>
      <c r="I47" s="7">
        <v>78164.584</v>
      </c>
      <c r="J47" s="7">
        <v>467129.21</v>
      </c>
      <c r="K47" s="7">
        <v>1</v>
      </c>
      <c r="L47" s="7">
        <v>1</v>
      </c>
      <c r="M47" s="7">
        <v>1</v>
      </c>
      <c r="N47" s="7">
        <v>887</v>
      </c>
      <c r="O47" s="7">
        <v>495</v>
      </c>
      <c r="P47" s="7">
        <v>265</v>
      </c>
      <c r="Q47" s="7">
        <v>1</v>
      </c>
      <c r="R47" s="7">
        <v>2</v>
      </c>
      <c r="S47" s="89"/>
      <c r="T47" s="89">
        <v>172587</v>
      </c>
      <c r="U47" s="89">
        <v>224255</v>
      </c>
      <c r="V47" s="89">
        <v>172587</v>
      </c>
      <c r="W47" s="89">
        <v>224255</v>
      </c>
      <c r="X47" s="90">
        <v>44.64</v>
      </c>
      <c r="Y47" s="90">
        <v>30</v>
      </c>
      <c r="Z47" s="89">
        <v>14248</v>
      </c>
      <c r="AA47" s="89">
        <v>20395</v>
      </c>
      <c r="AB47" s="8">
        <v>91198</v>
      </c>
      <c r="AC47" s="8">
        <v>112653</v>
      </c>
      <c r="AD47" s="8">
        <v>46.43</v>
      </c>
      <c r="AE47" s="8">
        <v>23.53</v>
      </c>
      <c r="AF47" s="8">
        <v>3</v>
      </c>
      <c r="AG47" s="8">
        <v>2</v>
      </c>
      <c r="AH47" s="8">
        <v>3</v>
      </c>
      <c r="AI47" s="8">
        <v>1</v>
      </c>
      <c r="AJ47" s="8">
        <v>2</v>
      </c>
      <c r="AK47" s="8">
        <v>1</v>
      </c>
      <c r="AL47" s="7"/>
      <c r="AM47" s="10"/>
      <c r="AN47" s="10"/>
      <c r="AO47" s="10"/>
      <c r="AP47" s="10"/>
      <c r="AQ47" s="10"/>
      <c r="AR47" s="10"/>
      <c r="AS47" s="10"/>
      <c r="AT47" s="10"/>
      <c r="AU47" s="10"/>
    </row>
    <row r="48" spans="1:47" s="11" customFormat="1" ht="24">
      <c r="A48" s="7">
        <v>45</v>
      </c>
      <c r="B48" s="15" t="s">
        <v>226</v>
      </c>
      <c r="C48" s="15" t="s">
        <v>227</v>
      </c>
      <c r="D48" s="7" t="s">
        <v>228</v>
      </c>
      <c r="E48" s="7">
        <v>13544936800</v>
      </c>
      <c r="F48" s="15" t="s">
        <v>127</v>
      </c>
      <c r="G48" s="73"/>
      <c r="H48" s="7"/>
      <c r="I48" s="7">
        <v>28899.228</v>
      </c>
      <c r="J48" s="7">
        <v>157609.91</v>
      </c>
      <c r="K48" s="7">
        <v>1</v>
      </c>
      <c r="L48" s="7">
        <v>1</v>
      </c>
      <c r="M48" s="7">
        <v>1</v>
      </c>
      <c r="N48" s="7">
        <v>1923</v>
      </c>
      <c r="O48" s="7">
        <v>835</v>
      </c>
      <c r="P48" s="7">
        <v>420</v>
      </c>
      <c r="Q48" s="7">
        <v>1</v>
      </c>
      <c r="R48" s="7">
        <v>2</v>
      </c>
      <c r="S48" s="89">
        <v>103390</v>
      </c>
      <c r="T48" s="89">
        <v>116824</v>
      </c>
      <c r="U48" s="89">
        <v>128702</v>
      </c>
      <c r="V48" s="89">
        <v>116518</v>
      </c>
      <c r="W48" s="89">
        <v>128181</v>
      </c>
      <c r="X48" s="90">
        <v>12.99</v>
      </c>
      <c r="Y48" s="90">
        <v>10.17</v>
      </c>
      <c r="Z48" s="89">
        <v>9383</v>
      </c>
      <c r="AA48" s="89">
        <v>9150</v>
      </c>
      <c r="AB48" s="8">
        <v>5265</v>
      </c>
      <c r="AC48" s="8">
        <v>6558</v>
      </c>
      <c r="AD48" s="8">
        <v>23.83</v>
      </c>
      <c r="AE48" s="8">
        <v>24.56</v>
      </c>
      <c r="AF48" s="7">
        <v>2</v>
      </c>
      <c r="AG48" s="8">
        <v>2</v>
      </c>
      <c r="AH48" s="101">
        <v>3</v>
      </c>
      <c r="AI48" s="8">
        <v>2</v>
      </c>
      <c r="AJ48" s="105">
        <v>2</v>
      </c>
      <c r="AK48" s="8">
        <v>0</v>
      </c>
      <c r="AL48" s="7"/>
      <c r="AM48" s="10"/>
      <c r="AN48" s="10"/>
      <c r="AO48" s="10"/>
      <c r="AP48" s="10"/>
      <c r="AQ48" s="10"/>
      <c r="AR48" s="10"/>
      <c r="AS48" s="10"/>
      <c r="AT48" s="10"/>
      <c r="AU48" s="10"/>
    </row>
    <row r="49" spans="1:47" s="11" customFormat="1" ht="24">
      <c r="A49" s="7">
        <v>46</v>
      </c>
      <c r="B49" s="15" t="s">
        <v>226</v>
      </c>
      <c r="C49" s="15" t="s">
        <v>229</v>
      </c>
      <c r="D49" s="7" t="s">
        <v>230</v>
      </c>
      <c r="E49" s="7">
        <v>13823070013</v>
      </c>
      <c r="F49" s="15" t="s">
        <v>127</v>
      </c>
      <c r="G49" s="73"/>
      <c r="H49" s="7"/>
      <c r="I49" s="7">
        <v>57465.32</v>
      </c>
      <c r="J49" s="7">
        <v>124177.68</v>
      </c>
      <c r="K49" s="7">
        <v>1</v>
      </c>
      <c r="L49" s="7">
        <v>1</v>
      </c>
      <c r="M49" s="7">
        <v>0</v>
      </c>
      <c r="N49" s="7">
        <v>447</v>
      </c>
      <c r="O49" s="7">
        <v>316</v>
      </c>
      <c r="P49" s="7">
        <v>318</v>
      </c>
      <c r="Q49" s="7">
        <v>1</v>
      </c>
      <c r="R49" s="7">
        <v>2</v>
      </c>
      <c r="S49" s="89">
        <v>30269</v>
      </c>
      <c r="T49" s="89">
        <v>39129</v>
      </c>
      <c r="U49" s="89">
        <v>24575</v>
      </c>
      <c r="V49" s="89">
        <v>39079</v>
      </c>
      <c r="W49" s="89">
        <v>24469</v>
      </c>
      <c r="X49" s="90">
        <v>29.27</v>
      </c>
      <c r="Y49" s="90">
        <v>-37.19</v>
      </c>
      <c r="Z49" s="89">
        <v>11808</v>
      </c>
      <c r="AA49" s="89">
        <v>7380</v>
      </c>
      <c r="AB49" s="8">
        <v>3962</v>
      </c>
      <c r="AC49" s="8">
        <v>-15835</v>
      </c>
      <c r="AD49" s="8">
        <v>36.1</v>
      </c>
      <c r="AE49" s="8">
        <v>-499.7</v>
      </c>
      <c r="AF49" s="94">
        <v>3</v>
      </c>
      <c r="AG49" s="11">
        <v>2</v>
      </c>
      <c r="AH49" s="8">
        <v>3</v>
      </c>
      <c r="AI49" s="94">
        <v>1</v>
      </c>
      <c r="AJ49" s="8">
        <v>1</v>
      </c>
      <c r="AK49" s="8">
        <v>1</v>
      </c>
      <c r="AL49" s="7"/>
      <c r="AM49" s="10"/>
      <c r="AN49" s="10"/>
      <c r="AO49" s="10"/>
      <c r="AP49" s="10"/>
      <c r="AQ49" s="10"/>
      <c r="AR49" s="10"/>
      <c r="AS49" s="10"/>
      <c r="AT49" s="10"/>
      <c r="AU49" s="10"/>
    </row>
    <row r="50" spans="1:47" s="11" customFormat="1" ht="24">
      <c r="A50" s="7">
        <v>47</v>
      </c>
      <c r="B50" s="15" t="s">
        <v>226</v>
      </c>
      <c r="C50" s="15" t="s">
        <v>231</v>
      </c>
      <c r="D50" s="7" t="s">
        <v>232</v>
      </c>
      <c r="E50" s="7" t="s">
        <v>233</v>
      </c>
      <c r="F50" s="15" t="s">
        <v>127</v>
      </c>
      <c r="G50" s="73"/>
      <c r="H50" s="7"/>
      <c r="I50" s="7">
        <v>12000</v>
      </c>
      <c r="J50" s="7">
        <v>107867.11</v>
      </c>
      <c r="K50" s="7">
        <v>1</v>
      </c>
      <c r="L50" s="7">
        <v>1</v>
      </c>
      <c r="M50" s="7">
        <v>1</v>
      </c>
      <c r="N50" s="7">
        <v>488</v>
      </c>
      <c r="O50" s="7">
        <v>475</v>
      </c>
      <c r="P50" s="7">
        <v>367</v>
      </c>
      <c r="Q50" s="7">
        <v>1</v>
      </c>
      <c r="R50" s="7">
        <v>2</v>
      </c>
      <c r="S50" s="89">
        <v>119371</v>
      </c>
      <c r="T50" s="89">
        <v>135676</v>
      </c>
      <c r="U50" s="89">
        <v>102428</v>
      </c>
      <c r="V50" s="89">
        <v>135676</v>
      </c>
      <c r="W50" s="89">
        <v>102428</v>
      </c>
      <c r="X50" s="90">
        <v>13.66</v>
      </c>
      <c r="Y50" s="90">
        <v>-24.51</v>
      </c>
      <c r="Z50" s="89">
        <v>13142</v>
      </c>
      <c r="AA50" s="89">
        <v>16527</v>
      </c>
      <c r="AB50" s="8">
        <v>38878</v>
      </c>
      <c r="AC50" s="8">
        <v>26844</v>
      </c>
      <c r="AD50" s="8">
        <v>-39.32</v>
      </c>
      <c r="AE50" s="8">
        <v>-30.95</v>
      </c>
      <c r="AF50" s="8">
        <v>2</v>
      </c>
      <c r="AG50" s="8">
        <v>1</v>
      </c>
      <c r="AH50" s="8">
        <v>3</v>
      </c>
      <c r="AI50" s="8">
        <v>0</v>
      </c>
      <c r="AJ50" s="8">
        <v>2</v>
      </c>
      <c r="AK50" s="8">
        <v>1</v>
      </c>
      <c r="AL50" s="7"/>
      <c r="AM50" s="10"/>
      <c r="AN50" s="10"/>
      <c r="AO50" s="10"/>
      <c r="AP50" s="10"/>
      <c r="AQ50" s="10"/>
      <c r="AR50" s="10"/>
      <c r="AS50" s="10"/>
      <c r="AT50" s="10"/>
      <c r="AU50" s="10"/>
    </row>
    <row r="51" spans="1:47" s="11" customFormat="1" ht="24">
      <c r="A51" s="7">
        <v>48</v>
      </c>
      <c r="B51" s="15" t="s">
        <v>226</v>
      </c>
      <c r="C51" s="15" t="s">
        <v>234</v>
      </c>
      <c r="D51" s="7" t="s">
        <v>235</v>
      </c>
      <c r="E51" s="7">
        <v>13726061365</v>
      </c>
      <c r="F51" s="15" t="s">
        <v>207</v>
      </c>
      <c r="G51" s="73"/>
      <c r="H51" s="7"/>
      <c r="I51" s="7">
        <v>8160</v>
      </c>
      <c r="J51" s="7">
        <v>387387.65</v>
      </c>
      <c r="K51" s="7">
        <v>0</v>
      </c>
      <c r="L51" s="7">
        <v>1</v>
      </c>
      <c r="M51" s="7">
        <v>0</v>
      </c>
      <c r="N51" s="7">
        <v>1096</v>
      </c>
      <c r="O51" s="7">
        <v>341</v>
      </c>
      <c r="P51" s="7">
        <v>154</v>
      </c>
      <c r="Q51" s="7">
        <v>1</v>
      </c>
      <c r="R51" s="7">
        <v>3</v>
      </c>
      <c r="S51" s="89">
        <v>136584</v>
      </c>
      <c r="T51" s="89">
        <v>158215</v>
      </c>
      <c r="U51" s="89">
        <v>189248</v>
      </c>
      <c r="V51" s="89">
        <v>158091</v>
      </c>
      <c r="W51" s="89">
        <v>189239</v>
      </c>
      <c r="X51" s="90">
        <v>15.84</v>
      </c>
      <c r="Y51" s="90">
        <v>19.61</v>
      </c>
      <c r="Z51" s="89">
        <v>5055</v>
      </c>
      <c r="AA51" s="89">
        <v>5905</v>
      </c>
      <c r="AB51" s="8">
        <v>6821</v>
      </c>
      <c r="AC51" s="8">
        <v>5726</v>
      </c>
      <c r="AD51" s="8">
        <v>13.67</v>
      </c>
      <c r="AE51" s="8">
        <v>-16.05</v>
      </c>
      <c r="AF51" s="8">
        <v>0</v>
      </c>
      <c r="AG51" s="8">
        <v>2</v>
      </c>
      <c r="AH51" s="8">
        <v>1</v>
      </c>
      <c r="AI51" s="8">
        <v>2</v>
      </c>
      <c r="AJ51" s="8">
        <v>2</v>
      </c>
      <c r="AK51" s="8">
        <v>1</v>
      </c>
      <c r="AL51" s="7"/>
      <c r="AM51" s="10"/>
      <c r="AN51" s="10"/>
      <c r="AO51" s="10"/>
      <c r="AP51" s="10"/>
      <c r="AQ51" s="10"/>
      <c r="AR51" s="10"/>
      <c r="AS51" s="10"/>
      <c r="AT51" s="10"/>
      <c r="AU51" s="10"/>
    </row>
    <row r="52" spans="1:47" s="11" customFormat="1" ht="24">
      <c r="A52" s="7">
        <v>49</v>
      </c>
      <c r="B52" s="15" t="s">
        <v>226</v>
      </c>
      <c r="C52" s="15" t="s">
        <v>236</v>
      </c>
      <c r="D52" s="7" t="s">
        <v>237</v>
      </c>
      <c r="E52" s="7">
        <v>13709695982</v>
      </c>
      <c r="F52" s="15" t="s">
        <v>207</v>
      </c>
      <c r="G52" s="73"/>
      <c r="H52" s="7"/>
      <c r="I52" s="7">
        <v>12000</v>
      </c>
      <c r="J52" s="7">
        <v>98699.84</v>
      </c>
      <c r="K52" s="7">
        <v>0</v>
      </c>
      <c r="L52" s="7">
        <v>1</v>
      </c>
      <c r="M52" s="7">
        <v>1</v>
      </c>
      <c r="N52" s="7">
        <v>1030</v>
      </c>
      <c r="O52" s="7">
        <v>922</v>
      </c>
      <c r="P52" s="7">
        <v>332</v>
      </c>
      <c r="Q52" s="7">
        <v>1</v>
      </c>
      <c r="R52" s="7">
        <v>3</v>
      </c>
      <c r="S52" s="89"/>
      <c r="T52" s="89">
        <v>49610</v>
      </c>
      <c r="U52" s="89">
        <v>52689</v>
      </c>
      <c r="V52" s="89">
        <v>49604</v>
      </c>
      <c r="W52" s="89">
        <v>52681</v>
      </c>
      <c r="X52" s="90">
        <v>0.1082</v>
      </c>
      <c r="Y52" s="90">
        <v>0.0621</v>
      </c>
      <c r="Z52" s="89">
        <v>6529</v>
      </c>
      <c r="AA52" s="89">
        <v>7559</v>
      </c>
      <c r="AB52" s="8">
        <v>16344</v>
      </c>
      <c r="AC52" s="8">
        <v>15964</v>
      </c>
      <c r="AD52" s="8">
        <v>19.84</v>
      </c>
      <c r="AE52" s="8">
        <v>-2.33</v>
      </c>
      <c r="AF52" s="8">
        <v>3</v>
      </c>
      <c r="AG52" s="8">
        <v>2</v>
      </c>
      <c r="AH52" s="8">
        <v>3</v>
      </c>
      <c r="AI52" s="8">
        <v>1</v>
      </c>
      <c r="AJ52" s="8">
        <v>2</v>
      </c>
      <c r="AK52" s="8">
        <v>1</v>
      </c>
      <c r="AL52" s="7"/>
      <c r="AM52" s="10"/>
      <c r="AN52" s="10"/>
      <c r="AO52" s="10"/>
      <c r="AP52" s="10"/>
      <c r="AQ52" s="10"/>
      <c r="AR52" s="10"/>
      <c r="AS52" s="10"/>
      <c r="AT52" s="10"/>
      <c r="AU52" s="10"/>
    </row>
    <row r="53" spans="1:47" s="11" customFormat="1" ht="24">
      <c r="A53" s="7">
        <v>50</v>
      </c>
      <c r="B53" s="15" t="s">
        <v>226</v>
      </c>
      <c r="C53" s="15" t="s">
        <v>238</v>
      </c>
      <c r="D53" s="7" t="s">
        <v>239</v>
      </c>
      <c r="E53" s="7" t="s">
        <v>240</v>
      </c>
      <c r="F53" s="15" t="s">
        <v>177</v>
      </c>
      <c r="G53" s="73"/>
      <c r="H53" s="7"/>
      <c r="I53" s="7">
        <v>30438</v>
      </c>
      <c r="J53" s="7">
        <v>730260.51</v>
      </c>
      <c r="K53" s="7">
        <v>1</v>
      </c>
      <c r="L53" s="7">
        <v>1</v>
      </c>
      <c r="M53" s="7">
        <v>0</v>
      </c>
      <c r="N53" s="7">
        <v>5544</v>
      </c>
      <c r="O53" s="7">
        <v>1821</v>
      </c>
      <c r="P53" s="7">
        <v>793</v>
      </c>
      <c r="Q53" s="7">
        <v>1</v>
      </c>
      <c r="R53" s="7">
        <v>3</v>
      </c>
      <c r="S53" s="89">
        <v>394353</v>
      </c>
      <c r="T53" s="89">
        <v>461868</v>
      </c>
      <c r="U53" s="89">
        <v>554423</v>
      </c>
      <c r="V53" s="89">
        <v>456939</v>
      </c>
      <c r="W53" s="89">
        <v>545621</v>
      </c>
      <c r="X53" s="90">
        <v>17.12</v>
      </c>
      <c r="Y53" s="90">
        <v>20.04</v>
      </c>
      <c r="Z53" s="89">
        <v>23306</v>
      </c>
      <c r="AA53" s="89">
        <v>29002</v>
      </c>
      <c r="AB53" s="8">
        <v>116171</v>
      </c>
      <c r="AC53" s="8">
        <v>132337</v>
      </c>
      <c r="AD53" s="8">
        <v>12.06</v>
      </c>
      <c r="AE53" s="8">
        <v>13.92</v>
      </c>
      <c r="AF53" s="8">
        <v>3</v>
      </c>
      <c r="AG53" s="8">
        <v>3</v>
      </c>
      <c r="AH53" s="8">
        <v>3</v>
      </c>
      <c r="AI53" s="8">
        <v>2</v>
      </c>
      <c r="AJ53" s="8">
        <v>2</v>
      </c>
      <c r="AK53" s="8">
        <v>3</v>
      </c>
      <c r="AL53" s="7"/>
      <c r="AM53" s="10"/>
      <c r="AN53" s="10"/>
      <c r="AO53" s="10"/>
      <c r="AP53" s="10"/>
      <c r="AQ53" s="10"/>
      <c r="AR53" s="10"/>
      <c r="AS53" s="10"/>
      <c r="AT53" s="10"/>
      <c r="AU53" s="10"/>
    </row>
    <row r="54" spans="1:47" s="11" customFormat="1" ht="24">
      <c r="A54" s="7">
        <v>51</v>
      </c>
      <c r="B54" s="15" t="s">
        <v>226</v>
      </c>
      <c r="C54" s="15" t="s">
        <v>241</v>
      </c>
      <c r="D54" s="7" t="s">
        <v>242</v>
      </c>
      <c r="E54" s="7" t="s">
        <v>243</v>
      </c>
      <c r="F54" s="15" t="s">
        <v>177</v>
      </c>
      <c r="G54" s="73"/>
      <c r="H54" s="7"/>
      <c r="I54" s="7">
        <v>114249.6</v>
      </c>
      <c r="J54" s="7">
        <v>685276.63</v>
      </c>
      <c r="K54" s="7">
        <v>0</v>
      </c>
      <c r="L54" s="7">
        <v>1</v>
      </c>
      <c r="M54" s="7">
        <v>0</v>
      </c>
      <c r="N54" s="7">
        <v>2965</v>
      </c>
      <c r="O54" s="7">
        <v>985</v>
      </c>
      <c r="P54" s="7">
        <v>331</v>
      </c>
      <c r="Q54" s="7">
        <v>1</v>
      </c>
      <c r="R54" s="7">
        <v>3</v>
      </c>
      <c r="S54" s="89"/>
      <c r="T54" s="89">
        <v>441255</v>
      </c>
      <c r="U54" s="89">
        <v>486953</v>
      </c>
      <c r="V54" s="89">
        <v>438982</v>
      </c>
      <c r="W54" s="89">
        <v>484606</v>
      </c>
      <c r="X54" s="90">
        <v>-0.89</v>
      </c>
      <c r="Y54" s="90">
        <v>10.36</v>
      </c>
      <c r="Z54" s="89">
        <v>14120</v>
      </c>
      <c r="AA54" s="89">
        <v>16060</v>
      </c>
      <c r="AB54" s="8">
        <v>62566</v>
      </c>
      <c r="AC54" s="8">
        <v>82760</v>
      </c>
      <c r="AD54" s="8">
        <v>13.63</v>
      </c>
      <c r="AE54" s="8">
        <v>32.28</v>
      </c>
      <c r="AF54" s="8">
        <v>3</v>
      </c>
      <c r="AG54" s="8">
        <v>3</v>
      </c>
      <c r="AH54" s="8">
        <v>3</v>
      </c>
      <c r="AI54" s="8">
        <v>2</v>
      </c>
      <c r="AJ54" s="8">
        <v>2</v>
      </c>
      <c r="AK54" s="8">
        <v>1</v>
      </c>
      <c r="AL54" s="7"/>
      <c r="AM54" s="10"/>
      <c r="AN54" s="10"/>
      <c r="AO54" s="10"/>
      <c r="AP54" s="10"/>
      <c r="AQ54" s="10"/>
      <c r="AR54" s="10"/>
      <c r="AS54" s="10"/>
      <c r="AT54" s="10"/>
      <c r="AU54" s="10"/>
    </row>
    <row r="55" spans="1:47" s="11" customFormat="1" ht="24">
      <c r="A55" s="7">
        <v>52</v>
      </c>
      <c r="B55" s="15" t="s">
        <v>226</v>
      </c>
      <c r="C55" s="15" t="s">
        <v>244</v>
      </c>
      <c r="D55" s="7" t="s">
        <v>245</v>
      </c>
      <c r="E55" s="7">
        <v>15819430022</v>
      </c>
      <c r="F55" s="15" t="s">
        <v>187</v>
      </c>
      <c r="G55" s="73"/>
      <c r="H55" s="7"/>
      <c r="I55" s="7">
        <v>1000000</v>
      </c>
      <c r="J55" s="7">
        <v>6034500</v>
      </c>
      <c r="K55" s="7">
        <v>0</v>
      </c>
      <c r="L55" s="7">
        <v>0</v>
      </c>
      <c r="M55" s="7">
        <v>0</v>
      </c>
      <c r="N55" s="7">
        <v>56551</v>
      </c>
      <c r="O55" s="7">
        <v>3734</v>
      </c>
      <c r="P55" s="7">
        <v>2368</v>
      </c>
      <c r="Q55" s="7">
        <v>1</v>
      </c>
      <c r="R55" s="7">
        <v>3</v>
      </c>
      <c r="S55" s="89"/>
      <c r="T55" s="89">
        <v>2684544</v>
      </c>
      <c r="U55" s="89">
        <v>2671407</v>
      </c>
      <c r="V55" s="89">
        <v>2619857</v>
      </c>
      <c r="W55" s="89">
        <v>2581413</v>
      </c>
      <c r="X55" s="90">
        <v>9.44</v>
      </c>
      <c r="Y55" s="90">
        <v>-0.49</v>
      </c>
      <c r="Z55" s="89">
        <v>52364</v>
      </c>
      <c r="AA55" s="89">
        <v>46727</v>
      </c>
      <c r="AB55" s="8">
        <v>37108</v>
      </c>
      <c r="AC55" s="8">
        <v>118708</v>
      </c>
      <c r="AD55" s="8">
        <v>-72.5</v>
      </c>
      <c r="AE55" s="8">
        <v>218.28</v>
      </c>
      <c r="AF55" s="8">
        <v>3</v>
      </c>
      <c r="AG55" s="8">
        <v>2</v>
      </c>
      <c r="AH55" s="8">
        <v>2</v>
      </c>
      <c r="AI55" s="8">
        <v>2</v>
      </c>
      <c r="AJ55" s="8">
        <v>2</v>
      </c>
      <c r="AK55" s="8">
        <v>4</v>
      </c>
      <c r="AL55" s="7"/>
      <c r="AM55" s="10"/>
      <c r="AN55" s="10"/>
      <c r="AO55" s="10"/>
      <c r="AP55" s="10"/>
      <c r="AQ55" s="10"/>
      <c r="AR55" s="10"/>
      <c r="AS55" s="10"/>
      <c r="AT55" s="10"/>
      <c r="AU55" s="10"/>
    </row>
    <row r="56" spans="1:47" s="11" customFormat="1" ht="24">
      <c r="A56" s="7">
        <v>53</v>
      </c>
      <c r="B56" s="15" t="s">
        <v>226</v>
      </c>
      <c r="C56" s="15" t="s">
        <v>246</v>
      </c>
      <c r="D56" s="7" t="s">
        <v>247</v>
      </c>
      <c r="E56" s="7" t="s">
        <v>248</v>
      </c>
      <c r="F56" s="15" t="s">
        <v>195</v>
      </c>
      <c r="G56" s="73"/>
      <c r="H56" s="7"/>
      <c r="I56" s="7">
        <v>6000</v>
      </c>
      <c r="J56" s="7">
        <v>32555.8</v>
      </c>
      <c r="K56" s="7">
        <v>0</v>
      </c>
      <c r="L56" s="7">
        <v>1</v>
      </c>
      <c r="M56" s="7">
        <v>1</v>
      </c>
      <c r="N56" s="7">
        <v>446</v>
      </c>
      <c r="O56" s="7">
        <v>170</v>
      </c>
      <c r="P56" s="7">
        <v>156</v>
      </c>
      <c r="Q56" s="7">
        <v>1</v>
      </c>
      <c r="R56" s="7">
        <v>2</v>
      </c>
      <c r="S56" s="89">
        <v>14129</v>
      </c>
      <c r="T56" s="89">
        <v>17273</v>
      </c>
      <c r="U56" s="89">
        <v>19300</v>
      </c>
      <c r="V56" s="89">
        <v>17224</v>
      </c>
      <c r="W56" s="89">
        <v>19249</v>
      </c>
      <c r="X56" s="90">
        <v>22.25</v>
      </c>
      <c r="Y56" s="90">
        <v>11.74</v>
      </c>
      <c r="Z56" s="89">
        <v>1637</v>
      </c>
      <c r="AA56" s="89">
        <v>2047</v>
      </c>
      <c r="AB56" s="8">
        <v>6963</v>
      </c>
      <c r="AC56" s="8">
        <v>7397</v>
      </c>
      <c r="AD56" s="8">
        <v>0.42</v>
      </c>
      <c r="AE56" s="8">
        <v>6.23</v>
      </c>
      <c r="AF56" s="8">
        <v>3</v>
      </c>
      <c r="AG56" s="8">
        <v>2</v>
      </c>
      <c r="AH56" s="8">
        <v>2</v>
      </c>
      <c r="AI56" s="8">
        <v>1</v>
      </c>
      <c r="AJ56" s="8">
        <v>2</v>
      </c>
      <c r="AK56" s="8">
        <v>1</v>
      </c>
      <c r="AL56" s="7"/>
      <c r="AM56" s="10"/>
      <c r="AN56" s="10"/>
      <c r="AO56" s="10"/>
      <c r="AP56" s="10"/>
      <c r="AQ56" s="10"/>
      <c r="AR56" s="10"/>
      <c r="AS56" s="10"/>
      <c r="AT56" s="10"/>
      <c r="AU56" s="10"/>
    </row>
    <row r="57" spans="1:47" s="11" customFormat="1" ht="24">
      <c r="A57" s="7">
        <v>54</v>
      </c>
      <c r="B57" s="15" t="s">
        <v>226</v>
      </c>
      <c r="C57" s="15" t="s">
        <v>249</v>
      </c>
      <c r="D57" s="7" t="s">
        <v>250</v>
      </c>
      <c r="E57" s="7">
        <v>13824132542</v>
      </c>
      <c r="F57" s="15" t="s">
        <v>195</v>
      </c>
      <c r="G57" s="73"/>
      <c r="H57" s="7"/>
      <c r="I57" s="7">
        <v>6000</v>
      </c>
      <c r="J57" s="7">
        <v>821490</v>
      </c>
      <c r="K57" s="7">
        <v>0</v>
      </c>
      <c r="L57" s="7">
        <v>1</v>
      </c>
      <c r="M57" s="7">
        <v>1</v>
      </c>
      <c r="N57" s="7">
        <v>516</v>
      </c>
      <c r="O57" s="7">
        <v>236</v>
      </c>
      <c r="P57" s="7">
        <v>110</v>
      </c>
      <c r="Q57" s="7">
        <v>1</v>
      </c>
      <c r="R57" s="7">
        <v>2</v>
      </c>
      <c r="S57" s="89">
        <v>191235.05</v>
      </c>
      <c r="T57" s="89">
        <v>150439.4</v>
      </c>
      <c r="U57" s="89">
        <v>121743.2</v>
      </c>
      <c r="V57" s="89">
        <v>149646.8</v>
      </c>
      <c r="W57" s="89">
        <v>120691.6</v>
      </c>
      <c r="X57" s="90">
        <v>-21</v>
      </c>
      <c r="Y57" s="90">
        <v>-19</v>
      </c>
      <c r="Z57" s="89">
        <v>6408</v>
      </c>
      <c r="AA57" s="89">
        <v>5872</v>
      </c>
      <c r="AB57" s="8">
        <v>79032</v>
      </c>
      <c r="AC57" s="8">
        <v>54809</v>
      </c>
      <c r="AD57" s="8">
        <v>1</v>
      </c>
      <c r="AE57" s="8">
        <v>-30</v>
      </c>
      <c r="AF57" s="8">
        <v>1</v>
      </c>
      <c r="AG57" s="8">
        <v>2</v>
      </c>
      <c r="AH57" s="8">
        <v>3</v>
      </c>
      <c r="AI57" s="8">
        <v>2</v>
      </c>
      <c r="AJ57" s="8">
        <v>2</v>
      </c>
      <c r="AK57" s="8">
        <v>1</v>
      </c>
      <c r="AL57" s="7"/>
      <c r="AM57" s="10"/>
      <c r="AN57" s="10"/>
      <c r="AO57" s="10"/>
      <c r="AP57" s="10"/>
      <c r="AQ57" s="10"/>
      <c r="AR57" s="10"/>
      <c r="AS57" s="10"/>
      <c r="AT57" s="10"/>
      <c r="AU57" s="10"/>
    </row>
    <row r="58" spans="1:47" s="11" customFormat="1" ht="24">
      <c r="A58" s="7">
        <v>55</v>
      </c>
      <c r="B58" s="15" t="s">
        <v>251</v>
      </c>
      <c r="C58" s="15" t="s">
        <v>252</v>
      </c>
      <c r="D58" s="7" t="s">
        <v>253</v>
      </c>
      <c r="E58" s="7">
        <v>13592846848</v>
      </c>
      <c r="F58" s="15" t="s">
        <v>127</v>
      </c>
      <c r="G58" s="73"/>
      <c r="H58" s="7"/>
      <c r="I58" s="7">
        <v>53696.6</v>
      </c>
      <c r="J58" s="7">
        <v>476600</v>
      </c>
      <c r="K58" s="7">
        <v>1</v>
      </c>
      <c r="L58" s="7">
        <v>1</v>
      </c>
      <c r="M58" s="7">
        <v>0</v>
      </c>
      <c r="N58" s="7">
        <v>6106</v>
      </c>
      <c r="O58" s="7">
        <v>1836</v>
      </c>
      <c r="P58" s="7">
        <v>764</v>
      </c>
      <c r="Q58" s="7">
        <v>1</v>
      </c>
      <c r="R58" s="7">
        <v>3</v>
      </c>
      <c r="S58" s="89">
        <v>364084</v>
      </c>
      <c r="T58" s="89">
        <v>354425</v>
      </c>
      <c r="U58" s="89">
        <v>398124</v>
      </c>
      <c r="V58" s="89">
        <v>352550</v>
      </c>
      <c r="W58" s="89">
        <v>396280</v>
      </c>
      <c r="X58" s="90">
        <v>-2.65</v>
      </c>
      <c r="Y58" s="90">
        <v>12.33</v>
      </c>
      <c r="Z58" s="89">
        <v>12907</v>
      </c>
      <c r="AA58" s="89">
        <v>12911</v>
      </c>
      <c r="AB58" s="8">
        <v>26021</v>
      </c>
      <c r="AC58" s="8">
        <v>29163</v>
      </c>
      <c r="AD58" s="8">
        <v>-24.59</v>
      </c>
      <c r="AE58" s="8">
        <v>12.08</v>
      </c>
      <c r="AF58" s="8">
        <v>2</v>
      </c>
      <c r="AG58" s="8">
        <v>2</v>
      </c>
      <c r="AH58" s="8">
        <v>3</v>
      </c>
      <c r="AI58" s="8">
        <v>2</v>
      </c>
      <c r="AJ58" s="8">
        <v>2</v>
      </c>
      <c r="AK58" s="8">
        <v>1</v>
      </c>
      <c r="AL58" s="7"/>
      <c r="AM58" s="10"/>
      <c r="AN58" s="10"/>
      <c r="AO58" s="10"/>
      <c r="AP58" s="10"/>
      <c r="AQ58" s="10"/>
      <c r="AR58" s="10"/>
      <c r="AS58" s="10"/>
      <c r="AT58" s="10"/>
      <c r="AU58" s="10"/>
    </row>
    <row r="59" spans="1:47" s="11" customFormat="1" ht="24">
      <c r="A59" s="7">
        <v>56</v>
      </c>
      <c r="B59" s="15" t="s">
        <v>251</v>
      </c>
      <c r="C59" s="15" t="s">
        <v>254</v>
      </c>
      <c r="D59" s="7" t="s">
        <v>255</v>
      </c>
      <c r="E59" s="7" t="s">
        <v>256</v>
      </c>
      <c r="F59" s="15" t="s">
        <v>207</v>
      </c>
      <c r="G59" s="73"/>
      <c r="H59" s="7"/>
      <c r="I59" s="7">
        <v>21600</v>
      </c>
      <c r="J59" s="7">
        <v>146713</v>
      </c>
      <c r="K59" s="7">
        <v>1</v>
      </c>
      <c r="L59" s="7">
        <v>1</v>
      </c>
      <c r="M59" s="7">
        <v>0</v>
      </c>
      <c r="N59" s="7">
        <v>401</v>
      </c>
      <c r="O59" s="7">
        <v>156</v>
      </c>
      <c r="P59" s="7">
        <v>64</v>
      </c>
      <c r="Q59" s="7">
        <v>1</v>
      </c>
      <c r="R59" s="7">
        <v>3</v>
      </c>
      <c r="S59" s="89">
        <v>31574</v>
      </c>
      <c r="T59" s="89">
        <v>30602</v>
      </c>
      <c r="U59" s="89">
        <v>26174</v>
      </c>
      <c r="V59" s="89">
        <v>30602</v>
      </c>
      <c r="W59" s="89">
        <v>26174</v>
      </c>
      <c r="X59" s="90">
        <v>-3</v>
      </c>
      <c r="Y59" s="90">
        <v>-14</v>
      </c>
      <c r="Z59" s="89">
        <v>958</v>
      </c>
      <c r="AA59" s="89">
        <v>838</v>
      </c>
      <c r="AB59" s="8">
        <v>2473</v>
      </c>
      <c r="AC59" s="8">
        <v>3517</v>
      </c>
      <c r="AD59" s="8">
        <v>-57</v>
      </c>
      <c r="AE59" s="8">
        <v>42</v>
      </c>
      <c r="AF59" s="8">
        <v>3</v>
      </c>
      <c r="AG59" s="8">
        <v>2</v>
      </c>
      <c r="AH59" s="8">
        <v>2</v>
      </c>
      <c r="AI59" s="8">
        <v>2</v>
      </c>
      <c r="AJ59" s="8">
        <v>2</v>
      </c>
      <c r="AK59" s="8">
        <v>1</v>
      </c>
      <c r="AL59" s="7"/>
      <c r="AM59" s="10"/>
      <c r="AN59" s="10"/>
      <c r="AO59" s="10"/>
      <c r="AP59" s="10"/>
      <c r="AQ59" s="10"/>
      <c r="AR59" s="10"/>
      <c r="AS59" s="10"/>
      <c r="AT59" s="10"/>
      <c r="AU59" s="10"/>
    </row>
    <row r="60" spans="1:47" s="11" customFormat="1" ht="24">
      <c r="A60" s="7">
        <v>57</v>
      </c>
      <c r="B60" s="15" t="s">
        <v>251</v>
      </c>
      <c r="C60" s="15" t="s">
        <v>257</v>
      </c>
      <c r="D60" s="7" t="s">
        <v>258</v>
      </c>
      <c r="E60" s="7">
        <v>13809650633</v>
      </c>
      <c r="F60" s="15" t="s">
        <v>166</v>
      </c>
      <c r="G60" s="73"/>
      <c r="H60" s="7"/>
      <c r="I60" s="7">
        <v>20000</v>
      </c>
      <c r="J60" s="7">
        <v>166131.6</v>
      </c>
      <c r="K60" s="7">
        <v>0</v>
      </c>
      <c r="L60" s="7">
        <v>1</v>
      </c>
      <c r="M60" s="7">
        <v>0</v>
      </c>
      <c r="N60" s="7">
        <v>602</v>
      </c>
      <c r="O60" s="7">
        <v>202</v>
      </c>
      <c r="P60" s="7">
        <v>99</v>
      </c>
      <c r="Q60" s="7">
        <v>1</v>
      </c>
      <c r="R60" s="7">
        <v>2</v>
      </c>
      <c r="S60" s="89">
        <v>154472</v>
      </c>
      <c r="T60" s="89">
        <v>223989</v>
      </c>
      <c r="U60" s="89">
        <v>219794</v>
      </c>
      <c r="V60" s="89">
        <v>223989</v>
      </c>
      <c r="W60" s="89">
        <v>219794</v>
      </c>
      <c r="X60" s="90">
        <v>45</v>
      </c>
      <c r="Y60" s="90">
        <v>-1.87</v>
      </c>
      <c r="Z60" s="89">
        <v>7000</v>
      </c>
      <c r="AA60" s="89">
        <v>6700</v>
      </c>
      <c r="AB60" s="8">
        <v>11028</v>
      </c>
      <c r="AC60" s="8">
        <v>15793</v>
      </c>
      <c r="AD60" s="8">
        <v>-24.65</v>
      </c>
      <c r="AE60" s="8">
        <v>69.59</v>
      </c>
      <c r="AF60" s="8">
        <v>3</v>
      </c>
      <c r="AG60" s="8">
        <v>2</v>
      </c>
      <c r="AH60" s="8">
        <v>3</v>
      </c>
      <c r="AI60" s="8">
        <v>2</v>
      </c>
      <c r="AJ60" s="8">
        <v>2</v>
      </c>
      <c r="AK60" s="8">
        <v>1</v>
      </c>
      <c r="AL60" s="7"/>
      <c r="AM60" s="10"/>
      <c r="AN60" s="10"/>
      <c r="AO60" s="10"/>
      <c r="AP60" s="10"/>
      <c r="AQ60" s="10"/>
      <c r="AR60" s="10"/>
      <c r="AS60" s="10"/>
      <c r="AT60" s="10"/>
      <c r="AU60" s="10"/>
    </row>
    <row r="61" spans="1:47" s="11" customFormat="1" ht="24">
      <c r="A61" s="7">
        <v>58</v>
      </c>
      <c r="B61" s="15" t="s">
        <v>251</v>
      </c>
      <c r="C61" s="15" t="s">
        <v>259</v>
      </c>
      <c r="D61" s="7" t="s">
        <v>260</v>
      </c>
      <c r="E61" s="7">
        <v>18823923663</v>
      </c>
      <c r="F61" s="15" t="s">
        <v>166</v>
      </c>
      <c r="G61" s="73"/>
      <c r="H61" s="7"/>
      <c r="I61" s="7">
        <v>41396.4</v>
      </c>
      <c r="J61" s="7">
        <v>295652</v>
      </c>
      <c r="K61" s="7">
        <v>1</v>
      </c>
      <c r="L61" s="7">
        <v>1</v>
      </c>
      <c r="M61" s="7">
        <v>0</v>
      </c>
      <c r="N61" s="7">
        <v>552</v>
      </c>
      <c r="O61" s="7">
        <v>185</v>
      </c>
      <c r="P61" s="7">
        <v>88</v>
      </c>
      <c r="Q61" s="7">
        <v>1</v>
      </c>
      <c r="R61" s="7">
        <v>2</v>
      </c>
      <c r="S61" s="89">
        <v>55777</v>
      </c>
      <c r="T61" s="89">
        <v>57821</v>
      </c>
      <c r="U61" s="89">
        <v>84449</v>
      </c>
      <c r="V61" s="89">
        <v>57821</v>
      </c>
      <c r="W61" s="89">
        <v>84449</v>
      </c>
      <c r="X61" s="90">
        <v>3.6</v>
      </c>
      <c r="Y61" s="90">
        <v>46</v>
      </c>
      <c r="Z61" s="89">
        <v>2066</v>
      </c>
      <c r="AA61" s="89">
        <v>2700</v>
      </c>
      <c r="AB61" s="8">
        <v>-5172</v>
      </c>
      <c r="AC61" s="8">
        <v>3791</v>
      </c>
      <c r="AD61" s="8">
        <v>-1.86</v>
      </c>
      <c r="AE61" s="8">
        <v>1.732</v>
      </c>
      <c r="AF61" s="8">
        <v>3</v>
      </c>
      <c r="AG61" s="8">
        <v>2</v>
      </c>
      <c r="AH61" s="8">
        <v>3</v>
      </c>
      <c r="AI61" s="8">
        <v>2</v>
      </c>
      <c r="AJ61" s="8">
        <v>2</v>
      </c>
      <c r="AK61" s="8">
        <v>1</v>
      </c>
      <c r="AL61" s="7"/>
      <c r="AM61" s="10"/>
      <c r="AN61" s="10"/>
      <c r="AO61" s="10"/>
      <c r="AP61" s="10"/>
      <c r="AQ61" s="10"/>
      <c r="AR61" s="10"/>
      <c r="AS61" s="10"/>
      <c r="AT61" s="10"/>
      <c r="AU61" s="10"/>
    </row>
    <row r="62" spans="1:47" s="11" customFormat="1" ht="24">
      <c r="A62" s="7">
        <v>59</v>
      </c>
      <c r="B62" s="15" t="s">
        <v>251</v>
      </c>
      <c r="C62" s="15" t="s">
        <v>261</v>
      </c>
      <c r="D62" s="7" t="s">
        <v>262</v>
      </c>
      <c r="E62" s="7">
        <v>13727679590</v>
      </c>
      <c r="F62" s="15" t="s">
        <v>166</v>
      </c>
      <c r="G62" s="73"/>
      <c r="H62" s="7"/>
      <c r="I62" s="7">
        <v>7200</v>
      </c>
      <c r="J62" s="7">
        <v>37211.57</v>
      </c>
      <c r="K62" s="7">
        <v>0</v>
      </c>
      <c r="L62" s="7">
        <v>1</v>
      </c>
      <c r="M62" s="7">
        <v>0</v>
      </c>
      <c r="N62" s="7">
        <v>201</v>
      </c>
      <c r="O62" s="7">
        <v>40</v>
      </c>
      <c r="P62" s="7">
        <v>34</v>
      </c>
      <c r="Q62" s="7">
        <v>1</v>
      </c>
      <c r="R62" s="7">
        <v>2</v>
      </c>
      <c r="S62" s="89">
        <v>25999.16</v>
      </c>
      <c r="T62" s="89">
        <v>30874.47</v>
      </c>
      <c r="U62" s="89">
        <v>32470.71</v>
      </c>
      <c r="V62" s="89">
        <v>30315.92</v>
      </c>
      <c r="W62" s="89">
        <v>32105.86</v>
      </c>
      <c r="X62" s="90">
        <v>18.75</v>
      </c>
      <c r="Y62" s="90">
        <v>5.17</v>
      </c>
      <c r="Z62" s="89">
        <v>1104.7</v>
      </c>
      <c r="AA62" s="89">
        <v>1218.16</v>
      </c>
      <c r="AB62" s="8">
        <v>4871.48</v>
      </c>
      <c r="AC62" s="8">
        <v>5398.59</v>
      </c>
      <c r="AD62" s="8">
        <v>10.7</v>
      </c>
      <c r="AE62" s="8">
        <v>10.82</v>
      </c>
      <c r="AF62" s="8">
        <v>3</v>
      </c>
      <c r="AG62" s="8">
        <v>2</v>
      </c>
      <c r="AH62" s="8">
        <v>2</v>
      </c>
      <c r="AI62" s="8">
        <v>0</v>
      </c>
      <c r="AJ62" s="8">
        <v>1</v>
      </c>
      <c r="AK62" s="8">
        <v>0</v>
      </c>
      <c r="AL62" s="7"/>
      <c r="AM62" s="10"/>
      <c r="AN62" s="10"/>
      <c r="AO62" s="10"/>
      <c r="AP62" s="10"/>
      <c r="AQ62" s="10"/>
      <c r="AR62" s="10"/>
      <c r="AS62" s="10"/>
      <c r="AT62" s="10"/>
      <c r="AU62" s="10"/>
    </row>
    <row r="63" spans="1:47" s="11" customFormat="1" ht="24">
      <c r="A63" s="7">
        <v>60</v>
      </c>
      <c r="B63" s="15" t="s">
        <v>251</v>
      </c>
      <c r="C63" s="15" t="s">
        <v>263</v>
      </c>
      <c r="D63" s="7" t="s">
        <v>264</v>
      </c>
      <c r="E63" s="7">
        <v>13790852400</v>
      </c>
      <c r="F63" s="15" t="s">
        <v>177</v>
      </c>
      <c r="G63" s="73"/>
      <c r="H63" s="7"/>
      <c r="I63" s="7">
        <v>10708</v>
      </c>
      <c r="J63" s="7">
        <v>63302</v>
      </c>
      <c r="K63" s="7">
        <v>0</v>
      </c>
      <c r="L63" s="7">
        <v>1</v>
      </c>
      <c r="M63" s="7">
        <v>0</v>
      </c>
      <c r="N63" s="7">
        <v>669</v>
      </c>
      <c r="O63" s="7">
        <v>235</v>
      </c>
      <c r="P63" s="7">
        <v>110</v>
      </c>
      <c r="Q63" s="7">
        <v>1</v>
      </c>
      <c r="R63" s="7">
        <v>3</v>
      </c>
      <c r="S63" s="89">
        <v>25058</v>
      </c>
      <c r="T63" s="89">
        <v>27028</v>
      </c>
      <c r="U63" s="89">
        <v>22721</v>
      </c>
      <c r="V63" s="89">
        <v>27028</v>
      </c>
      <c r="W63" s="89">
        <v>22721</v>
      </c>
      <c r="X63" s="90">
        <v>7.86</v>
      </c>
      <c r="Y63" s="90">
        <v>-15.93</v>
      </c>
      <c r="Z63" s="89">
        <v>3391</v>
      </c>
      <c r="AA63" s="89">
        <v>3426</v>
      </c>
      <c r="AB63" s="8">
        <v>13438</v>
      </c>
      <c r="AC63" s="8">
        <v>11929</v>
      </c>
      <c r="AD63" s="8">
        <v>24.9</v>
      </c>
      <c r="AE63" s="8">
        <v>-11.23</v>
      </c>
      <c r="AF63" s="8">
        <v>2</v>
      </c>
      <c r="AG63" s="8">
        <v>2</v>
      </c>
      <c r="AH63" s="8">
        <v>3</v>
      </c>
      <c r="AI63" s="8">
        <v>2</v>
      </c>
      <c r="AJ63" s="8">
        <v>2</v>
      </c>
      <c r="AK63" s="8">
        <v>1</v>
      </c>
      <c r="AL63" s="7"/>
      <c r="AM63" s="10"/>
      <c r="AN63" s="10"/>
      <c r="AO63" s="10"/>
      <c r="AP63" s="10"/>
      <c r="AQ63" s="10"/>
      <c r="AR63" s="10"/>
      <c r="AS63" s="10"/>
      <c r="AT63" s="10"/>
      <c r="AU63" s="10"/>
    </row>
    <row r="64" spans="1:47" s="11" customFormat="1" ht="24">
      <c r="A64" s="7">
        <v>61</v>
      </c>
      <c r="B64" s="15" t="s">
        <v>251</v>
      </c>
      <c r="C64" s="15" t="s">
        <v>265</v>
      </c>
      <c r="D64" s="7" t="s">
        <v>266</v>
      </c>
      <c r="E64" s="7">
        <v>13802719373</v>
      </c>
      <c r="F64" s="15" t="s">
        <v>177</v>
      </c>
      <c r="G64" s="73"/>
      <c r="H64" s="7"/>
      <c r="I64" s="7">
        <v>1900</v>
      </c>
      <c r="J64" s="7">
        <v>28975.12</v>
      </c>
      <c r="K64" s="7">
        <v>0</v>
      </c>
      <c r="L64" s="7">
        <v>1</v>
      </c>
      <c r="M64" s="7">
        <v>0</v>
      </c>
      <c r="N64" s="7">
        <v>89</v>
      </c>
      <c r="O64" s="7">
        <v>31</v>
      </c>
      <c r="P64" s="7">
        <v>11</v>
      </c>
      <c r="Q64" s="7">
        <v>1</v>
      </c>
      <c r="R64" s="7">
        <v>2</v>
      </c>
      <c r="S64" s="89">
        <v>16912.06</v>
      </c>
      <c r="T64" s="89">
        <v>20023.19</v>
      </c>
      <c r="U64" s="89">
        <v>20542.96</v>
      </c>
      <c r="V64" s="89">
        <v>18611.63</v>
      </c>
      <c r="W64" s="89">
        <v>19623.96</v>
      </c>
      <c r="X64" s="90">
        <v>18.4</v>
      </c>
      <c r="Y64" s="90">
        <v>2.6</v>
      </c>
      <c r="Z64" s="89">
        <v>849.11</v>
      </c>
      <c r="AA64" s="89">
        <v>906.22</v>
      </c>
      <c r="AB64" s="8">
        <v>9150.24</v>
      </c>
      <c r="AC64" s="8">
        <v>9467.46</v>
      </c>
      <c r="AD64" s="8">
        <v>14.88</v>
      </c>
      <c r="AE64" s="8">
        <v>3.47</v>
      </c>
      <c r="AF64" s="8">
        <v>0</v>
      </c>
      <c r="AG64" s="8">
        <v>2</v>
      </c>
      <c r="AH64" s="8">
        <v>2</v>
      </c>
      <c r="AI64" s="8">
        <v>1</v>
      </c>
      <c r="AJ64" s="8">
        <v>2</v>
      </c>
      <c r="AK64" s="8">
        <v>0</v>
      </c>
      <c r="AL64" s="7"/>
      <c r="AM64" s="10"/>
      <c r="AN64" s="10"/>
      <c r="AO64" s="10"/>
      <c r="AP64" s="10"/>
      <c r="AQ64" s="10"/>
      <c r="AR64" s="10"/>
      <c r="AS64" s="10"/>
      <c r="AT64" s="10"/>
      <c r="AU64" s="10"/>
    </row>
    <row r="65" spans="1:47" s="11" customFormat="1" ht="24">
      <c r="A65" s="7">
        <v>62</v>
      </c>
      <c r="B65" s="15" t="s">
        <v>251</v>
      </c>
      <c r="C65" s="15" t="s">
        <v>267</v>
      </c>
      <c r="D65" s="7" t="s">
        <v>268</v>
      </c>
      <c r="E65" s="7" t="s">
        <v>269</v>
      </c>
      <c r="F65" s="15" t="s">
        <v>182</v>
      </c>
      <c r="G65" s="73"/>
      <c r="H65" s="7"/>
      <c r="I65" s="7">
        <v>6000</v>
      </c>
      <c r="J65" s="7">
        <v>52629</v>
      </c>
      <c r="K65" s="7">
        <v>0</v>
      </c>
      <c r="L65" s="7">
        <v>1</v>
      </c>
      <c r="M65" s="7">
        <v>0</v>
      </c>
      <c r="N65" s="7">
        <v>238</v>
      </c>
      <c r="O65" s="7">
        <v>88</v>
      </c>
      <c r="P65" s="7">
        <v>86</v>
      </c>
      <c r="Q65" s="7">
        <v>1</v>
      </c>
      <c r="R65" s="7">
        <v>2</v>
      </c>
      <c r="S65" s="89"/>
      <c r="T65" s="89">
        <v>47026</v>
      </c>
      <c r="U65" s="89">
        <v>39397</v>
      </c>
      <c r="V65" s="89">
        <v>46838</v>
      </c>
      <c r="W65" s="89">
        <v>38957</v>
      </c>
      <c r="X65" s="90">
        <v>20.68</v>
      </c>
      <c r="Y65" s="90">
        <v>-19.36</v>
      </c>
      <c r="Z65" s="89">
        <v>2417</v>
      </c>
      <c r="AA65" s="89">
        <v>2227</v>
      </c>
      <c r="AB65" s="8">
        <v>3867</v>
      </c>
      <c r="AC65" s="8">
        <v>1546</v>
      </c>
      <c r="AD65" s="8">
        <v>-41.9</v>
      </c>
      <c r="AE65" s="8">
        <v>-60</v>
      </c>
      <c r="AF65" s="8">
        <v>3</v>
      </c>
      <c r="AG65" s="8">
        <v>2</v>
      </c>
      <c r="AH65" s="8">
        <v>2</v>
      </c>
      <c r="AI65" s="8">
        <v>2</v>
      </c>
      <c r="AJ65" s="8">
        <v>2</v>
      </c>
      <c r="AK65" s="8">
        <v>2</v>
      </c>
      <c r="AL65" s="7"/>
      <c r="AM65" s="10"/>
      <c r="AN65" s="10"/>
      <c r="AO65" s="10"/>
      <c r="AP65" s="10"/>
      <c r="AQ65" s="10"/>
      <c r="AR65" s="10"/>
      <c r="AS65" s="10"/>
      <c r="AT65" s="10"/>
      <c r="AU65" s="10"/>
    </row>
    <row r="66" spans="1:47" s="11" customFormat="1" ht="24">
      <c r="A66" s="7">
        <v>63</v>
      </c>
      <c r="B66" s="15" t="s">
        <v>270</v>
      </c>
      <c r="C66" s="15" t="s">
        <v>271</v>
      </c>
      <c r="D66" s="7" t="s">
        <v>272</v>
      </c>
      <c r="E66" s="7" t="s">
        <v>273</v>
      </c>
      <c r="F66" s="15" t="s">
        <v>161</v>
      </c>
      <c r="G66" s="73"/>
      <c r="H66" s="7"/>
      <c r="I66" s="7">
        <v>43000</v>
      </c>
      <c r="J66" s="7">
        <v>334225.82</v>
      </c>
      <c r="K66" s="7">
        <v>1</v>
      </c>
      <c r="L66" s="7">
        <v>1</v>
      </c>
      <c r="M66" s="7">
        <v>0</v>
      </c>
      <c r="N66" s="7">
        <v>1752</v>
      </c>
      <c r="O66" s="7">
        <v>710</v>
      </c>
      <c r="P66" s="7">
        <v>291</v>
      </c>
      <c r="Q66" s="7">
        <v>1</v>
      </c>
      <c r="R66" s="7">
        <v>3</v>
      </c>
      <c r="S66" s="89">
        <v>92190</v>
      </c>
      <c r="T66" s="89">
        <v>112059</v>
      </c>
      <c r="U66" s="89">
        <v>150119</v>
      </c>
      <c r="V66" s="89">
        <v>111314</v>
      </c>
      <c r="W66" s="89">
        <v>149720</v>
      </c>
      <c r="X66" s="90">
        <v>21.55</v>
      </c>
      <c r="Y66" s="90">
        <v>33.96</v>
      </c>
      <c r="Z66" s="89">
        <v>4467</v>
      </c>
      <c r="AA66" s="89">
        <v>5145</v>
      </c>
      <c r="AB66" s="8">
        <v>17874</v>
      </c>
      <c r="AC66" s="8">
        <v>23283</v>
      </c>
      <c r="AD66" s="8">
        <v>106.35</v>
      </c>
      <c r="AE66" s="8">
        <v>30.26</v>
      </c>
      <c r="AF66" s="8">
        <v>2</v>
      </c>
      <c r="AG66" s="8">
        <v>2</v>
      </c>
      <c r="AH66" s="8">
        <v>2</v>
      </c>
      <c r="AI66" s="8">
        <v>2</v>
      </c>
      <c r="AJ66" s="8">
        <v>2</v>
      </c>
      <c r="AK66" s="8">
        <v>1</v>
      </c>
      <c r="AL66" s="7"/>
      <c r="AM66" s="10"/>
      <c r="AN66" s="10"/>
      <c r="AO66" s="10"/>
      <c r="AP66" s="10"/>
      <c r="AQ66" s="10"/>
      <c r="AR66" s="10"/>
      <c r="AS66" s="10"/>
      <c r="AT66" s="10"/>
      <c r="AU66" s="10"/>
    </row>
    <row r="67" spans="1:47" s="11" customFormat="1" ht="24">
      <c r="A67" s="7">
        <v>64</v>
      </c>
      <c r="B67" s="15" t="s">
        <v>270</v>
      </c>
      <c r="C67" s="15" t="s">
        <v>274</v>
      </c>
      <c r="D67" s="7" t="s">
        <v>275</v>
      </c>
      <c r="E67" s="7" t="s">
        <v>276</v>
      </c>
      <c r="F67" s="15" t="s">
        <v>166</v>
      </c>
      <c r="G67" s="73"/>
      <c r="H67" s="7"/>
      <c r="I67" s="7">
        <v>3200</v>
      </c>
      <c r="J67" s="7">
        <v>28000</v>
      </c>
      <c r="K67" s="7">
        <v>0</v>
      </c>
      <c r="L67" s="7">
        <v>1</v>
      </c>
      <c r="M67" s="7">
        <v>0</v>
      </c>
      <c r="N67" s="7">
        <v>186</v>
      </c>
      <c r="O67" s="7">
        <v>73</v>
      </c>
      <c r="P67" s="7">
        <v>53</v>
      </c>
      <c r="Q67" s="7">
        <v>1</v>
      </c>
      <c r="R67" s="7">
        <v>3</v>
      </c>
      <c r="S67" s="89">
        <v>15000</v>
      </c>
      <c r="T67" s="89">
        <v>20000</v>
      </c>
      <c r="U67" s="89">
        <v>20000</v>
      </c>
      <c r="V67" s="89">
        <v>20000</v>
      </c>
      <c r="W67" s="89">
        <v>20000</v>
      </c>
      <c r="X67" s="90">
        <v>33</v>
      </c>
      <c r="Y67" s="90">
        <v>0</v>
      </c>
      <c r="Z67" s="89">
        <v>800</v>
      </c>
      <c r="AA67" s="89">
        <v>1100</v>
      </c>
      <c r="AB67" s="8">
        <v>1100</v>
      </c>
      <c r="AC67" s="89">
        <v>1650</v>
      </c>
      <c r="AD67" s="8">
        <v>-15</v>
      </c>
      <c r="AE67" s="89">
        <v>50</v>
      </c>
      <c r="AF67" s="8">
        <v>2</v>
      </c>
      <c r="AG67" s="8">
        <v>2</v>
      </c>
      <c r="AH67" s="8">
        <v>2</v>
      </c>
      <c r="AI67" s="8">
        <v>2</v>
      </c>
      <c r="AJ67" s="8">
        <v>2</v>
      </c>
      <c r="AK67" s="8">
        <v>1</v>
      </c>
      <c r="AL67" s="7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s="11" customFormat="1" ht="24">
      <c r="A68" s="7">
        <v>65</v>
      </c>
      <c r="B68" s="15" t="s">
        <v>270</v>
      </c>
      <c r="C68" s="15" t="s">
        <v>277</v>
      </c>
      <c r="D68" s="7" t="s">
        <v>278</v>
      </c>
      <c r="E68" s="7">
        <v>13929934353</v>
      </c>
      <c r="F68" s="15" t="s">
        <v>166</v>
      </c>
      <c r="G68" s="73"/>
      <c r="H68" s="7"/>
      <c r="I68" s="7">
        <v>96742.3</v>
      </c>
      <c r="J68" s="7">
        <v>521423.76</v>
      </c>
      <c r="K68" s="7">
        <v>1</v>
      </c>
      <c r="L68" s="7">
        <v>1</v>
      </c>
      <c r="M68" s="7">
        <v>0</v>
      </c>
      <c r="N68" s="7">
        <v>2365</v>
      </c>
      <c r="O68" s="7">
        <v>756</v>
      </c>
      <c r="P68" s="7">
        <v>429</v>
      </c>
      <c r="Q68" s="7">
        <v>1</v>
      </c>
      <c r="R68" s="7">
        <v>2</v>
      </c>
      <c r="S68" s="89">
        <v>377188.04</v>
      </c>
      <c r="T68" s="89">
        <v>301924.57</v>
      </c>
      <c r="U68" s="89">
        <v>273148.31</v>
      </c>
      <c r="V68" s="89">
        <v>280389.31</v>
      </c>
      <c r="W68" s="89">
        <v>256980.04</v>
      </c>
      <c r="X68" s="90">
        <v>-23.08</v>
      </c>
      <c r="Y68" s="90">
        <v>-9.53</v>
      </c>
      <c r="Z68" s="89">
        <v>11175</v>
      </c>
      <c r="AA68" s="89">
        <v>12104</v>
      </c>
      <c r="AB68" s="8">
        <v>13758.82</v>
      </c>
      <c r="AC68" s="8">
        <v>13329.61</v>
      </c>
      <c r="AD68" s="8">
        <v>-16.07</v>
      </c>
      <c r="AE68" s="8">
        <v>-3.12</v>
      </c>
      <c r="AF68" s="8">
        <v>3</v>
      </c>
      <c r="AG68" s="8">
        <v>2</v>
      </c>
      <c r="AH68" s="8">
        <v>3</v>
      </c>
      <c r="AI68" s="8">
        <v>2</v>
      </c>
      <c r="AJ68" s="8">
        <v>2</v>
      </c>
      <c r="AK68" s="8">
        <v>2</v>
      </c>
      <c r="AL68" s="7"/>
      <c r="AM68" s="10"/>
      <c r="AN68" s="10"/>
      <c r="AO68" s="10"/>
      <c r="AP68" s="10"/>
      <c r="AQ68" s="10"/>
      <c r="AR68" s="10"/>
      <c r="AS68" s="10"/>
      <c r="AT68" s="10"/>
      <c r="AU68" s="10"/>
    </row>
    <row r="69" spans="1:47" s="11" customFormat="1" ht="24">
      <c r="A69" s="7">
        <v>66</v>
      </c>
      <c r="B69" s="15" t="s">
        <v>270</v>
      </c>
      <c r="C69" s="15" t="s">
        <v>279</v>
      </c>
      <c r="D69" s="7" t="s">
        <v>280</v>
      </c>
      <c r="E69" s="7">
        <v>15914599470</v>
      </c>
      <c r="F69" s="15" t="s">
        <v>166</v>
      </c>
      <c r="G69" s="73"/>
      <c r="H69" s="7"/>
      <c r="I69" s="7">
        <v>6000</v>
      </c>
      <c r="J69" s="7">
        <v>233918.59</v>
      </c>
      <c r="K69" s="7">
        <v>0</v>
      </c>
      <c r="L69" s="7">
        <v>1</v>
      </c>
      <c r="M69" s="7">
        <v>0</v>
      </c>
      <c r="N69" s="7">
        <v>550</v>
      </c>
      <c r="O69" s="7">
        <v>310</v>
      </c>
      <c r="P69" s="7">
        <v>178</v>
      </c>
      <c r="Q69" s="7">
        <v>1</v>
      </c>
      <c r="R69" s="7">
        <v>3</v>
      </c>
      <c r="S69" s="89">
        <v>219513.74</v>
      </c>
      <c r="T69" s="89">
        <v>255227.96</v>
      </c>
      <c r="U69" s="89">
        <v>263766.65</v>
      </c>
      <c r="V69" s="89">
        <v>255227.96</v>
      </c>
      <c r="W69" s="89">
        <v>263766.65</v>
      </c>
      <c r="X69" s="90">
        <v>16.27</v>
      </c>
      <c r="Y69" s="90">
        <v>3.35</v>
      </c>
      <c r="Z69" s="89">
        <v>8585.84</v>
      </c>
      <c r="AA69" s="89">
        <v>9110.1</v>
      </c>
      <c r="AB69" s="8">
        <v>48672.32</v>
      </c>
      <c r="AC69" s="8">
        <v>62997.92</v>
      </c>
      <c r="AD69" s="8">
        <v>61.95</v>
      </c>
      <c r="AE69" s="8">
        <v>29.43</v>
      </c>
      <c r="AF69" s="8">
        <v>3</v>
      </c>
      <c r="AG69" s="8">
        <v>3</v>
      </c>
      <c r="AH69" s="8">
        <v>3</v>
      </c>
      <c r="AI69" s="8">
        <v>2</v>
      </c>
      <c r="AJ69" s="8">
        <v>2</v>
      </c>
      <c r="AK69" s="8">
        <v>1</v>
      </c>
      <c r="AL69" s="7"/>
      <c r="AM69" s="10"/>
      <c r="AN69" s="10"/>
      <c r="AO69" s="10"/>
      <c r="AP69" s="10"/>
      <c r="AQ69" s="10"/>
      <c r="AR69" s="10"/>
      <c r="AS69" s="10"/>
      <c r="AT69" s="10"/>
      <c r="AU69" s="10"/>
    </row>
    <row r="70" spans="1:47" s="11" customFormat="1" ht="24">
      <c r="A70" s="7">
        <v>67</v>
      </c>
      <c r="B70" s="15" t="s">
        <v>270</v>
      </c>
      <c r="C70" s="15" t="s">
        <v>281</v>
      </c>
      <c r="D70" s="7" t="s">
        <v>282</v>
      </c>
      <c r="E70" s="7">
        <v>15899815756</v>
      </c>
      <c r="F70" s="15" t="s">
        <v>166</v>
      </c>
      <c r="G70" s="73"/>
      <c r="H70" s="7"/>
      <c r="I70" s="7">
        <v>11635.86</v>
      </c>
      <c r="J70" s="7">
        <v>74644.95</v>
      </c>
      <c r="K70" s="7">
        <v>0</v>
      </c>
      <c r="L70" s="7">
        <v>1</v>
      </c>
      <c r="M70" s="7">
        <v>0</v>
      </c>
      <c r="N70" s="7">
        <v>270</v>
      </c>
      <c r="O70" s="7">
        <v>87</v>
      </c>
      <c r="P70" s="7">
        <v>36</v>
      </c>
      <c r="Q70" s="7">
        <v>1</v>
      </c>
      <c r="R70" s="7">
        <v>2</v>
      </c>
      <c r="S70" s="89">
        <v>226883</v>
      </c>
      <c r="T70" s="89">
        <v>217458.89</v>
      </c>
      <c r="U70" s="89">
        <v>221509.5</v>
      </c>
      <c r="V70" s="89">
        <v>217458.89</v>
      </c>
      <c r="W70" s="89">
        <v>221509.5</v>
      </c>
      <c r="X70" s="90">
        <v>-4.15</v>
      </c>
      <c r="Y70" s="90">
        <v>1.86</v>
      </c>
      <c r="Z70" s="89">
        <v>6565</v>
      </c>
      <c r="AA70" s="89">
        <v>6645</v>
      </c>
      <c r="AB70" s="8">
        <v>5026.18</v>
      </c>
      <c r="AC70" s="8">
        <v>5236.08</v>
      </c>
      <c r="AD70" s="8">
        <v>-6.25</v>
      </c>
      <c r="AE70" s="8">
        <v>4.18</v>
      </c>
      <c r="AF70" s="8">
        <v>3</v>
      </c>
      <c r="AG70" s="8">
        <v>2</v>
      </c>
      <c r="AH70" s="8">
        <v>1</v>
      </c>
      <c r="AI70" s="8">
        <v>0</v>
      </c>
      <c r="AJ70" s="8">
        <v>0</v>
      </c>
      <c r="AK70" s="8">
        <v>1</v>
      </c>
      <c r="AL70" s="7"/>
      <c r="AM70" s="10"/>
      <c r="AN70" s="10"/>
      <c r="AO70" s="10"/>
      <c r="AP70" s="10"/>
      <c r="AQ70" s="10"/>
      <c r="AR70" s="10"/>
      <c r="AS70" s="10"/>
      <c r="AT70" s="10"/>
      <c r="AU70" s="10"/>
    </row>
    <row r="71" spans="1:47" s="11" customFormat="1" ht="24">
      <c r="A71" s="7">
        <v>68</v>
      </c>
      <c r="B71" s="15" t="s">
        <v>270</v>
      </c>
      <c r="C71" s="15" t="s">
        <v>283</v>
      </c>
      <c r="D71" s="7" t="s">
        <v>284</v>
      </c>
      <c r="E71" s="7" t="s">
        <v>285</v>
      </c>
      <c r="F71" s="15" t="s">
        <v>187</v>
      </c>
      <c r="G71" s="73"/>
      <c r="H71" s="7"/>
      <c r="I71" s="7">
        <v>25460.9464</v>
      </c>
      <c r="J71" s="7">
        <v>320993</v>
      </c>
      <c r="K71" s="7">
        <v>1</v>
      </c>
      <c r="L71" s="7">
        <v>1</v>
      </c>
      <c r="M71" s="7">
        <v>0</v>
      </c>
      <c r="N71" s="7">
        <v>680</v>
      </c>
      <c r="O71" s="7">
        <v>252</v>
      </c>
      <c r="P71" s="7">
        <v>78</v>
      </c>
      <c r="Q71" s="7">
        <v>1</v>
      </c>
      <c r="R71" s="7">
        <v>2</v>
      </c>
      <c r="S71" s="89">
        <v>34732</v>
      </c>
      <c r="T71" s="89">
        <v>40751</v>
      </c>
      <c r="U71" s="89">
        <v>35905</v>
      </c>
      <c r="V71" s="89">
        <v>40751</v>
      </c>
      <c r="W71" s="89">
        <v>35905</v>
      </c>
      <c r="X71" s="90">
        <v>17.33</v>
      </c>
      <c r="Y71" s="90">
        <v>-11.89</v>
      </c>
      <c r="Z71" s="89">
        <v>1883</v>
      </c>
      <c r="AA71" s="89">
        <v>1439</v>
      </c>
      <c r="AB71" s="27">
        <v>5543</v>
      </c>
      <c r="AC71" s="27">
        <v>384</v>
      </c>
      <c r="AD71" s="27">
        <v>11.55</v>
      </c>
      <c r="AE71" s="27">
        <v>-93.06</v>
      </c>
      <c r="AF71" s="27">
        <v>1</v>
      </c>
      <c r="AG71" s="27">
        <v>2</v>
      </c>
      <c r="AH71" s="27">
        <v>3</v>
      </c>
      <c r="AI71" s="27">
        <v>1</v>
      </c>
      <c r="AJ71" s="27">
        <v>2</v>
      </c>
      <c r="AK71" s="27">
        <v>1</v>
      </c>
      <c r="AL71" s="7"/>
      <c r="AM71" s="10"/>
      <c r="AN71" s="10"/>
      <c r="AO71" s="10"/>
      <c r="AP71" s="10"/>
      <c r="AQ71" s="10"/>
      <c r="AR71" s="10"/>
      <c r="AS71" s="10"/>
      <c r="AT71" s="10"/>
      <c r="AU71" s="10"/>
    </row>
    <row r="72" spans="1:47" s="11" customFormat="1" ht="24">
      <c r="A72" s="7">
        <v>69</v>
      </c>
      <c r="B72" s="15" t="s">
        <v>270</v>
      </c>
      <c r="C72" s="15" t="s">
        <v>286</v>
      </c>
      <c r="D72" s="7" t="s">
        <v>287</v>
      </c>
      <c r="E72" s="7">
        <v>13702926465</v>
      </c>
      <c r="F72" s="15" t="s">
        <v>195</v>
      </c>
      <c r="G72" s="73"/>
      <c r="H72" s="7"/>
      <c r="I72" s="7">
        <v>2560</v>
      </c>
      <c r="J72" s="7">
        <v>76466</v>
      </c>
      <c r="K72" s="7">
        <v>0</v>
      </c>
      <c r="L72" s="7">
        <v>1</v>
      </c>
      <c r="M72" s="7">
        <v>0</v>
      </c>
      <c r="N72" s="7">
        <v>464</v>
      </c>
      <c r="O72" s="7">
        <v>186</v>
      </c>
      <c r="P72" s="7">
        <v>77</v>
      </c>
      <c r="Q72" s="7">
        <v>1</v>
      </c>
      <c r="R72" s="7">
        <v>2</v>
      </c>
      <c r="S72" s="89">
        <v>72680</v>
      </c>
      <c r="T72" s="89">
        <v>91168</v>
      </c>
      <c r="U72" s="89">
        <v>105555</v>
      </c>
      <c r="V72" s="89">
        <v>91168</v>
      </c>
      <c r="W72" s="89">
        <v>105555</v>
      </c>
      <c r="X72" s="90">
        <v>25.8</v>
      </c>
      <c r="Y72" s="90">
        <v>15.8</v>
      </c>
      <c r="Z72" s="89">
        <v>3269</v>
      </c>
      <c r="AA72" s="89">
        <v>3575</v>
      </c>
      <c r="AB72" s="27">
        <v>21128</v>
      </c>
      <c r="AC72" s="27">
        <v>24345</v>
      </c>
      <c r="AD72" s="27">
        <v>21.2</v>
      </c>
      <c r="AE72" s="27">
        <v>15.2</v>
      </c>
      <c r="AF72" s="27">
        <v>3</v>
      </c>
      <c r="AG72" s="27">
        <v>2</v>
      </c>
      <c r="AH72" s="27">
        <v>2</v>
      </c>
      <c r="AI72" s="27">
        <v>2</v>
      </c>
      <c r="AJ72" s="27">
        <v>1</v>
      </c>
      <c r="AK72" s="27">
        <v>1</v>
      </c>
      <c r="AL72" s="7"/>
      <c r="AM72" s="10"/>
      <c r="AN72" s="10"/>
      <c r="AO72" s="10"/>
      <c r="AP72" s="10"/>
      <c r="AQ72" s="10"/>
      <c r="AR72" s="10"/>
      <c r="AS72" s="10"/>
      <c r="AT72" s="10"/>
      <c r="AU72" s="10"/>
    </row>
    <row r="73" spans="1:47" s="11" customFormat="1" ht="24">
      <c r="A73" s="7">
        <v>70</v>
      </c>
      <c r="B73" s="15" t="s">
        <v>288</v>
      </c>
      <c r="C73" s="15" t="s">
        <v>289</v>
      </c>
      <c r="D73" s="7" t="s">
        <v>290</v>
      </c>
      <c r="E73" s="7">
        <v>13927855408</v>
      </c>
      <c r="F73" s="15" t="s">
        <v>166</v>
      </c>
      <c r="G73" s="73"/>
      <c r="H73" s="7"/>
      <c r="I73" s="7">
        <v>74650</v>
      </c>
      <c r="J73" s="7">
        <v>189860</v>
      </c>
      <c r="K73" s="7">
        <v>1</v>
      </c>
      <c r="L73" s="7">
        <v>1</v>
      </c>
      <c r="M73" s="7">
        <v>0</v>
      </c>
      <c r="N73" s="7">
        <v>819</v>
      </c>
      <c r="O73" s="7">
        <v>264</v>
      </c>
      <c r="P73" s="7">
        <v>174</v>
      </c>
      <c r="Q73" s="7">
        <v>1</v>
      </c>
      <c r="R73" s="7">
        <v>3</v>
      </c>
      <c r="S73" s="89"/>
      <c r="T73" s="89">
        <v>212192</v>
      </c>
      <c r="U73" s="89">
        <v>197966</v>
      </c>
      <c r="V73" s="89">
        <v>197480</v>
      </c>
      <c r="W73" s="89">
        <v>185143</v>
      </c>
      <c r="X73" s="90">
        <v>-0.2</v>
      </c>
      <c r="Y73" s="90">
        <v>-6.7</v>
      </c>
      <c r="Z73" s="89">
        <v>7025</v>
      </c>
      <c r="AA73" s="89">
        <v>6259</v>
      </c>
      <c r="AB73" s="27">
        <v>7997</v>
      </c>
      <c r="AC73" s="27">
        <v>8763</v>
      </c>
      <c r="AD73" s="27">
        <v>6.4</v>
      </c>
      <c r="AE73" s="27">
        <v>9.58</v>
      </c>
      <c r="AF73" s="27">
        <v>2</v>
      </c>
      <c r="AG73" s="27">
        <v>2</v>
      </c>
      <c r="AH73" s="27">
        <v>3</v>
      </c>
      <c r="AI73" s="27">
        <v>1</v>
      </c>
      <c r="AJ73" s="27">
        <v>1</v>
      </c>
      <c r="AK73" s="27">
        <v>2</v>
      </c>
      <c r="AL73" s="115"/>
      <c r="AM73" s="10"/>
      <c r="AN73" s="10"/>
      <c r="AO73" s="10"/>
      <c r="AP73" s="10"/>
      <c r="AQ73" s="10"/>
      <c r="AR73" s="10"/>
      <c r="AS73" s="10"/>
      <c r="AT73" s="10"/>
      <c r="AU73" s="10"/>
    </row>
    <row r="74" spans="1:47" s="11" customFormat="1" ht="24">
      <c r="A74" s="7">
        <v>71</v>
      </c>
      <c r="B74" s="15" t="s">
        <v>291</v>
      </c>
      <c r="C74" s="16" t="s">
        <v>292</v>
      </c>
      <c r="D74" s="7" t="s">
        <v>293</v>
      </c>
      <c r="E74" s="7">
        <v>15007626990</v>
      </c>
      <c r="F74" s="15" t="s">
        <v>127</v>
      </c>
      <c r="G74" s="7"/>
      <c r="H74" s="7"/>
      <c r="I74" s="7" t="s">
        <v>294</v>
      </c>
      <c r="J74" s="7">
        <v>398762</v>
      </c>
      <c r="K74" s="7">
        <v>0</v>
      </c>
      <c r="L74" s="7">
        <v>1</v>
      </c>
      <c r="M74" s="7">
        <v>0</v>
      </c>
      <c r="N74" s="7">
        <v>2385</v>
      </c>
      <c r="O74" s="7">
        <v>720</v>
      </c>
      <c r="P74" s="7">
        <v>242</v>
      </c>
      <c r="Q74" s="7">
        <v>1</v>
      </c>
      <c r="R74" s="7">
        <v>2</v>
      </c>
      <c r="S74" s="7">
        <v>137994.97</v>
      </c>
      <c r="T74" s="7">
        <v>196623.53</v>
      </c>
      <c r="U74" s="7">
        <v>326017.42</v>
      </c>
      <c r="V74" s="110">
        <v>195731.04</v>
      </c>
      <c r="W74" s="7">
        <v>324930.15</v>
      </c>
      <c r="X74" s="73">
        <v>42.49</v>
      </c>
      <c r="Y74" s="7">
        <v>65.81</v>
      </c>
      <c r="Z74" s="7">
        <v>6060.61</v>
      </c>
      <c r="AA74" s="7">
        <v>15932.5</v>
      </c>
      <c r="AB74" s="7">
        <v>4756</v>
      </c>
      <c r="AC74" s="7">
        <v>11093.02</v>
      </c>
      <c r="AD74" s="7">
        <v>31.5</v>
      </c>
      <c r="AE74" s="7">
        <v>133.24</v>
      </c>
      <c r="AF74" s="7">
        <v>1</v>
      </c>
      <c r="AG74" s="7">
        <v>2</v>
      </c>
      <c r="AH74" s="7">
        <v>2</v>
      </c>
      <c r="AI74" s="7">
        <v>0</v>
      </c>
      <c r="AJ74" s="7">
        <v>0</v>
      </c>
      <c r="AK74" s="7">
        <v>1</v>
      </c>
      <c r="AL74" s="7"/>
      <c r="AM74" s="10"/>
      <c r="AN74" s="10"/>
      <c r="AO74" s="10"/>
      <c r="AP74" s="10"/>
      <c r="AQ74" s="10"/>
      <c r="AR74" s="10"/>
      <c r="AS74" s="10"/>
      <c r="AT74" s="10"/>
      <c r="AU74" s="10"/>
    </row>
    <row r="75" spans="1:47" s="11" customFormat="1" ht="24">
      <c r="A75" s="7">
        <v>72</v>
      </c>
      <c r="B75" s="15" t="s">
        <v>291</v>
      </c>
      <c r="C75" s="15" t="s">
        <v>295</v>
      </c>
      <c r="D75" s="25" t="s">
        <v>296</v>
      </c>
      <c r="E75" s="25">
        <v>13825375320</v>
      </c>
      <c r="F75" s="37" t="s">
        <v>166</v>
      </c>
      <c r="G75" s="107"/>
      <c r="H75" s="25"/>
      <c r="I75" s="25">
        <v>5460</v>
      </c>
      <c r="J75" s="25">
        <v>16944</v>
      </c>
      <c r="K75" s="25">
        <v>0</v>
      </c>
      <c r="L75" s="25">
        <v>1</v>
      </c>
      <c r="M75" s="25">
        <v>0</v>
      </c>
      <c r="N75" s="25">
        <v>235</v>
      </c>
      <c r="O75" s="25">
        <v>89</v>
      </c>
      <c r="P75" s="25">
        <v>48</v>
      </c>
      <c r="Q75" s="25">
        <v>1</v>
      </c>
      <c r="R75" s="25">
        <v>2</v>
      </c>
      <c r="S75" s="111"/>
      <c r="T75" s="111">
        <v>14502</v>
      </c>
      <c r="U75" s="111">
        <v>14174</v>
      </c>
      <c r="V75" s="111">
        <v>14502</v>
      </c>
      <c r="W75" s="111">
        <v>14174</v>
      </c>
      <c r="X75" s="112">
        <v>-1.6</v>
      </c>
      <c r="Y75" s="112">
        <v>-2.3</v>
      </c>
      <c r="Z75" s="111">
        <v>852</v>
      </c>
      <c r="AA75" s="111">
        <v>838</v>
      </c>
      <c r="AB75" s="94">
        <v>1843</v>
      </c>
      <c r="AC75" s="94">
        <v>2016</v>
      </c>
      <c r="AD75" s="94">
        <v>25.5</v>
      </c>
      <c r="AE75" s="94">
        <v>9.4</v>
      </c>
      <c r="AF75" s="94">
        <v>3</v>
      </c>
      <c r="AG75" s="94">
        <v>2</v>
      </c>
      <c r="AH75" s="94">
        <v>3</v>
      </c>
      <c r="AI75" s="94">
        <v>1</v>
      </c>
      <c r="AJ75" s="94">
        <v>1</v>
      </c>
      <c r="AK75" s="94">
        <v>1</v>
      </c>
      <c r="AL75" s="25"/>
      <c r="AM75" s="10"/>
      <c r="AN75" s="10"/>
      <c r="AO75" s="10"/>
      <c r="AP75" s="10"/>
      <c r="AQ75" s="10"/>
      <c r="AR75" s="10"/>
      <c r="AS75" s="10"/>
      <c r="AT75" s="10"/>
      <c r="AU75" s="10"/>
    </row>
    <row r="76" spans="1:47" s="11" customFormat="1" ht="24">
      <c r="A76" s="7">
        <v>73</v>
      </c>
      <c r="B76" s="15" t="s">
        <v>297</v>
      </c>
      <c r="C76" s="15" t="s">
        <v>298</v>
      </c>
      <c r="D76" s="7" t="s">
        <v>299</v>
      </c>
      <c r="E76" s="7" t="s">
        <v>300</v>
      </c>
      <c r="F76" s="15" t="s">
        <v>166</v>
      </c>
      <c r="G76" s="73"/>
      <c r="H76" s="7"/>
      <c r="I76" s="7">
        <v>7500</v>
      </c>
      <c r="J76" s="7">
        <v>67745.53</v>
      </c>
      <c r="K76" s="7">
        <v>0</v>
      </c>
      <c r="L76" s="7">
        <v>1</v>
      </c>
      <c r="M76" s="7">
        <v>0</v>
      </c>
      <c r="N76" s="7">
        <v>301</v>
      </c>
      <c r="O76" s="7">
        <v>140</v>
      </c>
      <c r="P76" s="7">
        <v>60</v>
      </c>
      <c r="Q76" s="7">
        <v>1</v>
      </c>
      <c r="R76" s="7">
        <v>2</v>
      </c>
      <c r="S76" s="89">
        <v>82189.06</v>
      </c>
      <c r="T76" s="89">
        <v>29316.23</v>
      </c>
      <c r="U76" s="89">
        <v>56258.08</v>
      </c>
      <c r="V76" s="89">
        <v>29316.23</v>
      </c>
      <c r="W76" s="89">
        <v>56258.08</v>
      </c>
      <c r="X76" s="90">
        <v>-64.33</v>
      </c>
      <c r="Y76" s="90">
        <v>91.9</v>
      </c>
      <c r="Z76" s="89">
        <v>1732</v>
      </c>
      <c r="AA76" s="89">
        <v>1701</v>
      </c>
      <c r="AB76" s="8">
        <v>3315.23</v>
      </c>
      <c r="AC76" s="8">
        <v>5703.61</v>
      </c>
      <c r="AD76" s="8">
        <v>-30.87</v>
      </c>
      <c r="AE76" s="8">
        <v>72.04</v>
      </c>
      <c r="AF76" s="8">
        <v>0</v>
      </c>
      <c r="AG76" s="8">
        <v>2</v>
      </c>
      <c r="AH76" s="8">
        <v>2</v>
      </c>
      <c r="AI76" s="8">
        <v>0</v>
      </c>
      <c r="AJ76" s="8">
        <v>1</v>
      </c>
      <c r="AK76" s="8">
        <v>2</v>
      </c>
      <c r="AL76" s="7"/>
      <c r="AM76" s="10"/>
      <c r="AN76" s="10"/>
      <c r="AO76" s="10"/>
      <c r="AP76" s="10"/>
      <c r="AQ76" s="10"/>
      <c r="AR76" s="10"/>
      <c r="AS76" s="10"/>
      <c r="AT76" s="10"/>
      <c r="AU76" s="10"/>
    </row>
    <row r="77" spans="1:47" s="11" customFormat="1" ht="24">
      <c r="A77" s="7">
        <v>74</v>
      </c>
      <c r="B77" s="15" t="s">
        <v>297</v>
      </c>
      <c r="C77" s="15" t="s">
        <v>301</v>
      </c>
      <c r="D77" s="7" t="s">
        <v>302</v>
      </c>
      <c r="E77" s="7">
        <v>13823807086</v>
      </c>
      <c r="F77" s="15" t="s">
        <v>166</v>
      </c>
      <c r="G77" s="73"/>
      <c r="H77" s="7"/>
      <c r="I77" s="7">
        <v>11617.6</v>
      </c>
      <c r="J77" s="7">
        <v>28733</v>
      </c>
      <c r="K77" s="7">
        <v>0</v>
      </c>
      <c r="L77" s="7">
        <v>1</v>
      </c>
      <c r="M77" s="7">
        <v>0</v>
      </c>
      <c r="N77" s="7">
        <v>210</v>
      </c>
      <c r="O77" s="7">
        <v>68</v>
      </c>
      <c r="P77" s="7">
        <v>32</v>
      </c>
      <c r="Q77" s="7">
        <v>1</v>
      </c>
      <c r="R77" s="7">
        <v>2</v>
      </c>
      <c r="S77" s="89">
        <v>22328</v>
      </c>
      <c r="T77" s="89">
        <v>24377</v>
      </c>
      <c r="U77" s="89">
        <v>30234</v>
      </c>
      <c r="V77" s="89">
        <v>24377</v>
      </c>
      <c r="W77" s="89">
        <v>30234</v>
      </c>
      <c r="X77" s="90">
        <v>9.18</v>
      </c>
      <c r="Y77" s="90">
        <v>24.03</v>
      </c>
      <c r="Z77" s="89">
        <v>2312</v>
      </c>
      <c r="AA77" s="89">
        <v>2269</v>
      </c>
      <c r="AB77" s="8">
        <v>288</v>
      </c>
      <c r="AC77" s="8">
        <v>1506</v>
      </c>
      <c r="AD77" s="8">
        <v>-86</v>
      </c>
      <c r="AE77" s="8">
        <v>423</v>
      </c>
      <c r="AF77" s="8">
        <v>2</v>
      </c>
      <c r="AG77" s="8">
        <v>2</v>
      </c>
      <c r="AH77" s="8">
        <v>2</v>
      </c>
      <c r="AI77" s="8">
        <v>2</v>
      </c>
      <c r="AJ77" s="8">
        <v>2</v>
      </c>
      <c r="AK77" s="8">
        <v>1</v>
      </c>
      <c r="AL77" s="7"/>
      <c r="AM77" s="10"/>
      <c r="AN77" s="10"/>
      <c r="AO77" s="10"/>
      <c r="AP77" s="10"/>
      <c r="AQ77" s="10"/>
      <c r="AR77" s="10"/>
      <c r="AS77" s="10"/>
      <c r="AT77" s="10"/>
      <c r="AU77" s="10"/>
    </row>
    <row r="78" spans="1:47" s="11" customFormat="1" ht="24">
      <c r="A78" s="7">
        <v>75</v>
      </c>
      <c r="B78" s="15" t="s">
        <v>297</v>
      </c>
      <c r="C78" s="15" t="s">
        <v>303</v>
      </c>
      <c r="D78" s="7" t="s">
        <v>304</v>
      </c>
      <c r="E78" s="7">
        <v>13560991508</v>
      </c>
      <c r="F78" s="15" t="s">
        <v>177</v>
      </c>
      <c r="G78" s="73"/>
      <c r="H78" s="7"/>
      <c r="I78" s="7">
        <v>9898</v>
      </c>
      <c r="J78" s="7">
        <v>61354.88</v>
      </c>
      <c r="K78" s="7">
        <v>0</v>
      </c>
      <c r="L78" s="7">
        <v>0</v>
      </c>
      <c r="M78" s="7">
        <v>0</v>
      </c>
      <c r="N78" s="7">
        <v>109</v>
      </c>
      <c r="O78" s="7">
        <v>65</v>
      </c>
      <c r="P78" s="7">
        <v>29</v>
      </c>
      <c r="Q78" s="7">
        <v>1</v>
      </c>
      <c r="R78" s="7">
        <v>2</v>
      </c>
      <c r="S78" s="89">
        <v>12321</v>
      </c>
      <c r="T78" s="89">
        <v>10682</v>
      </c>
      <c r="U78" s="89">
        <v>10036</v>
      </c>
      <c r="V78" s="89">
        <v>10682</v>
      </c>
      <c r="W78" s="89">
        <v>10036</v>
      </c>
      <c r="X78" s="90">
        <v>-13.3</v>
      </c>
      <c r="Y78" s="90">
        <v>-6.04</v>
      </c>
      <c r="Z78" s="89">
        <v>801.5</v>
      </c>
      <c r="AA78" s="89">
        <v>998.6</v>
      </c>
      <c r="AB78" s="8">
        <v>1161</v>
      </c>
      <c r="AC78" s="8">
        <v>899</v>
      </c>
      <c r="AD78" s="8">
        <v>73.28</v>
      </c>
      <c r="AE78" s="8">
        <v>-22.57</v>
      </c>
      <c r="AF78" s="27">
        <v>1</v>
      </c>
      <c r="AG78" s="27">
        <v>2</v>
      </c>
      <c r="AH78" s="27">
        <v>2</v>
      </c>
      <c r="AI78" s="27">
        <v>0</v>
      </c>
      <c r="AJ78" s="27">
        <v>2</v>
      </c>
      <c r="AK78" s="27">
        <v>2</v>
      </c>
      <c r="AL78" s="7"/>
      <c r="AM78" s="10"/>
      <c r="AN78" s="10"/>
      <c r="AO78" s="10"/>
      <c r="AP78" s="10"/>
      <c r="AQ78" s="10"/>
      <c r="AR78" s="10"/>
      <c r="AS78" s="10"/>
      <c r="AT78" s="10"/>
      <c r="AU78" s="10"/>
    </row>
    <row r="79" spans="1:47" s="11" customFormat="1" ht="24">
      <c r="A79" s="7">
        <v>76</v>
      </c>
      <c r="B79" s="15" t="s">
        <v>305</v>
      </c>
      <c r="C79" s="15" t="s">
        <v>306</v>
      </c>
      <c r="D79" s="7" t="s">
        <v>307</v>
      </c>
      <c r="E79" s="7">
        <v>13823277208</v>
      </c>
      <c r="F79" s="15" t="s">
        <v>127</v>
      </c>
      <c r="G79" s="73"/>
      <c r="H79" s="7"/>
      <c r="I79" s="7">
        <v>945241</v>
      </c>
      <c r="J79" s="7">
        <v>9287689</v>
      </c>
      <c r="K79" s="7">
        <v>1</v>
      </c>
      <c r="L79" s="7">
        <v>1</v>
      </c>
      <c r="M79" s="7">
        <v>0</v>
      </c>
      <c r="N79" s="7">
        <v>73485</v>
      </c>
      <c r="O79" s="7">
        <v>24567</v>
      </c>
      <c r="P79" s="7">
        <v>7845</v>
      </c>
      <c r="Q79" s="7">
        <v>1</v>
      </c>
      <c r="R79" s="7">
        <v>3</v>
      </c>
      <c r="S79" s="89">
        <v>6944835</v>
      </c>
      <c r="T79" s="89">
        <v>8532409</v>
      </c>
      <c r="U79" s="89">
        <v>10102868</v>
      </c>
      <c r="V79" s="89">
        <v>8371273</v>
      </c>
      <c r="W79" s="89">
        <v>9755583</v>
      </c>
      <c r="X79" s="90">
        <v>23</v>
      </c>
      <c r="Y79" s="90">
        <v>18</v>
      </c>
      <c r="Z79" s="89">
        <v>324700</v>
      </c>
      <c r="AA79" s="89">
        <v>396350</v>
      </c>
      <c r="AB79" s="8">
        <v>362846</v>
      </c>
      <c r="AC79" s="8">
        <v>505902</v>
      </c>
      <c r="AD79" s="8">
        <v>121.23</v>
      </c>
      <c r="AE79" s="101">
        <v>39.43</v>
      </c>
      <c r="AF79" s="8">
        <v>2</v>
      </c>
      <c r="AG79" s="8">
        <v>2</v>
      </c>
      <c r="AH79" s="8">
        <v>3</v>
      </c>
      <c r="AI79" s="8">
        <v>2</v>
      </c>
      <c r="AJ79" s="8">
        <v>2</v>
      </c>
      <c r="AK79" s="8">
        <v>1</v>
      </c>
      <c r="AL79" s="73"/>
      <c r="AM79" s="10"/>
      <c r="AN79" s="10"/>
      <c r="AO79" s="10"/>
      <c r="AP79" s="10"/>
      <c r="AQ79" s="10"/>
      <c r="AR79" s="10"/>
      <c r="AS79" s="10"/>
      <c r="AT79" s="10"/>
      <c r="AU79" s="10"/>
    </row>
    <row r="80" spans="1:47" s="11" customFormat="1" ht="24">
      <c r="A80" s="7">
        <v>77</v>
      </c>
      <c r="B80" s="15" t="s">
        <v>305</v>
      </c>
      <c r="C80" s="15" t="s">
        <v>308</v>
      </c>
      <c r="D80" s="7" t="s">
        <v>309</v>
      </c>
      <c r="E80" s="7">
        <v>13927338026</v>
      </c>
      <c r="F80" s="15" t="s">
        <v>127</v>
      </c>
      <c r="G80" s="73"/>
      <c r="H80" s="7"/>
      <c r="I80" s="7">
        <v>15481</v>
      </c>
      <c r="J80" s="7">
        <v>105581</v>
      </c>
      <c r="K80" s="7">
        <v>0</v>
      </c>
      <c r="L80" s="7">
        <v>1</v>
      </c>
      <c r="M80" s="7">
        <v>0</v>
      </c>
      <c r="N80" s="7">
        <v>2256</v>
      </c>
      <c r="O80" s="7">
        <v>678</v>
      </c>
      <c r="P80" s="7">
        <v>232</v>
      </c>
      <c r="Q80" s="7">
        <v>1</v>
      </c>
      <c r="R80" s="7">
        <v>3</v>
      </c>
      <c r="S80" s="89">
        <v>222405</v>
      </c>
      <c r="T80" s="89">
        <v>180173</v>
      </c>
      <c r="U80" s="89">
        <v>124961</v>
      </c>
      <c r="V80" s="89">
        <v>180173</v>
      </c>
      <c r="W80" s="89">
        <v>124961</v>
      </c>
      <c r="X80" s="90">
        <v>-19</v>
      </c>
      <c r="Y80" s="90">
        <v>-30</v>
      </c>
      <c r="Z80" s="89">
        <v>8555</v>
      </c>
      <c r="AA80" s="89">
        <v>5870</v>
      </c>
      <c r="AB80" s="8">
        <v>5641</v>
      </c>
      <c r="AC80" s="8">
        <v>3609</v>
      </c>
      <c r="AD80" s="8">
        <v>-50</v>
      </c>
      <c r="AE80" s="101">
        <v>-36</v>
      </c>
      <c r="AF80" s="8">
        <v>3</v>
      </c>
      <c r="AG80" s="8">
        <v>2</v>
      </c>
      <c r="AH80" s="8">
        <v>2</v>
      </c>
      <c r="AI80" s="8">
        <v>0</v>
      </c>
      <c r="AJ80" s="8">
        <v>1</v>
      </c>
      <c r="AK80" s="8">
        <v>1</v>
      </c>
      <c r="AL80" s="7"/>
      <c r="AM80" s="10"/>
      <c r="AN80" s="10"/>
      <c r="AO80" s="10"/>
      <c r="AP80" s="10"/>
      <c r="AQ80" s="10"/>
      <c r="AR80" s="10"/>
      <c r="AS80" s="10"/>
      <c r="AT80" s="10"/>
      <c r="AU80" s="10"/>
    </row>
    <row r="81" spans="1:47" s="11" customFormat="1" ht="24">
      <c r="A81" s="7">
        <v>78</v>
      </c>
      <c r="B81" s="15" t="s">
        <v>305</v>
      </c>
      <c r="C81" s="15" t="s">
        <v>310</v>
      </c>
      <c r="D81" s="7" t="s">
        <v>311</v>
      </c>
      <c r="E81" s="7">
        <v>18129595700</v>
      </c>
      <c r="F81" s="15" t="s">
        <v>127</v>
      </c>
      <c r="G81" s="73"/>
      <c r="H81" s="7"/>
      <c r="I81" s="7">
        <v>16150</v>
      </c>
      <c r="J81" s="7">
        <v>177354</v>
      </c>
      <c r="K81" s="7">
        <v>0</v>
      </c>
      <c r="L81" s="7">
        <v>1</v>
      </c>
      <c r="M81" s="7">
        <v>0</v>
      </c>
      <c r="N81" s="7">
        <v>3105</v>
      </c>
      <c r="O81" s="7">
        <v>1030</v>
      </c>
      <c r="P81" s="7">
        <v>643</v>
      </c>
      <c r="Q81" s="7">
        <v>1</v>
      </c>
      <c r="R81" s="7">
        <v>0</v>
      </c>
      <c r="S81" s="89">
        <v>293319</v>
      </c>
      <c r="T81" s="89">
        <v>366757</v>
      </c>
      <c r="U81" s="89">
        <v>437819</v>
      </c>
      <c r="V81" s="89">
        <v>345842</v>
      </c>
      <c r="W81" s="89">
        <v>410659</v>
      </c>
      <c r="X81" s="90">
        <v>25</v>
      </c>
      <c r="Y81" s="90">
        <v>19</v>
      </c>
      <c r="Z81" s="89">
        <v>9840</v>
      </c>
      <c r="AA81" s="89">
        <v>11489</v>
      </c>
      <c r="AB81" s="8">
        <v>6329</v>
      </c>
      <c r="AC81" s="8">
        <v>5109</v>
      </c>
      <c r="AD81" s="8">
        <v>-36</v>
      </c>
      <c r="AE81" s="101">
        <v>-19</v>
      </c>
      <c r="AF81" s="8">
        <v>3</v>
      </c>
      <c r="AG81" s="8">
        <v>2</v>
      </c>
      <c r="AH81" s="8">
        <v>3</v>
      </c>
      <c r="AI81" s="8">
        <v>1</v>
      </c>
      <c r="AJ81" s="8">
        <v>2</v>
      </c>
      <c r="AK81" s="8">
        <v>1</v>
      </c>
      <c r="AL81" s="73"/>
      <c r="AM81" s="10"/>
      <c r="AN81" s="10"/>
      <c r="AO81" s="10"/>
      <c r="AP81" s="10"/>
      <c r="AQ81" s="10"/>
      <c r="AR81" s="10"/>
      <c r="AS81" s="10"/>
      <c r="AT81" s="10"/>
      <c r="AU81" s="10"/>
    </row>
    <row r="82" spans="1:47" s="11" customFormat="1" ht="24">
      <c r="A82" s="7">
        <v>79</v>
      </c>
      <c r="B82" s="15" t="s">
        <v>305</v>
      </c>
      <c r="C82" s="15" t="s">
        <v>312</v>
      </c>
      <c r="D82" s="7" t="s">
        <v>313</v>
      </c>
      <c r="E82" s="7">
        <v>13360881699</v>
      </c>
      <c r="F82" s="15" t="s">
        <v>161</v>
      </c>
      <c r="G82" s="73"/>
      <c r="H82" s="7"/>
      <c r="I82" s="7">
        <v>26682</v>
      </c>
      <c r="J82" s="7">
        <v>215829.08</v>
      </c>
      <c r="K82" s="7">
        <v>1</v>
      </c>
      <c r="L82" s="7">
        <v>1</v>
      </c>
      <c r="M82" s="7">
        <v>0</v>
      </c>
      <c r="N82" s="7">
        <v>2297</v>
      </c>
      <c r="O82" s="7">
        <v>762</v>
      </c>
      <c r="P82" s="7">
        <v>284</v>
      </c>
      <c r="Q82" s="7">
        <v>1</v>
      </c>
      <c r="R82" s="7">
        <v>2</v>
      </c>
      <c r="S82" s="89">
        <v>123573</v>
      </c>
      <c r="T82" s="89">
        <v>119235</v>
      </c>
      <c r="U82" s="89">
        <v>143737</v>
      </c>
      <c r="V82" s="89">
        <v>116595</v>
      </c>
      <c r="W82" s="89">
        <v>140840</v>
      </c>
      <c r="X82" s="90">
        <v>-3.51</v>
      </c>
      <c r="Y82" s="90">
        <v>20.55</v>
      </c>
      <c r="Z82" s="89">
        <v>5182</v>
      </c>
      <c r="AA82" s="89">
        <v>4546</v>
      </c>
      <c r="AB82" s="8">
        <v>6048</v>
      </c>
      <c r="AC82" s="8">
        <v>6326</v>
      </c>
      <c r="AD82" s="8">
        <v>-858.94</v>
      </c>
      <c r="AE82" s="101">
        <v>4.6</v>
      </c>
      <c r="AF82" s="8">
        <v>1</v>
      </c>
      <c r="AG82" s="8">
        <v>2</v>
      </c>
      <c r="AH82" s="8">
        <v>3</v>
      </c>
      <c r="AI82" s="8">
        <v>1</v>
      </c>
      <c r="AJ82" s="8">
        <v>2</v>
      </c>
      <c r="AK82" s="8">
        <v>1</v>
      </c>
      <c r="AL82" s="73"/>
      <c r="AM82" s="10"/>
      <c r="AN82" s="10"/>
      <c r="AO82" s="10"/>
      <c r="AP82" s="10"/>
      <c r="AQ82" s="10"/>
      <c r="AR82" s="10"/>
      <c r="AS82" s="10"/>
      <c r="AT82" s="10"/>
      <c r="AU82" s="10"/>
    </row>
    <row r="83" spans="1:47" s="11" customFormat="1" ht="24">
      <c r="A83" s="7">
        <v>80</v>
      </c>
      <c r="B83" s="15" t="s">
        <v>305</v>
      </c>
      <c r="C83" s="15" t="s">
        <v>314</v>
      </c>
      <c r="D83" s="7" t="s">
        <v>315</v>
      </c>
      <c r="E83" s="7" t="s">
        <v>316</v>
      </c>
      <c r="F83" s="15" t="s">
        <v>156</v>
      </c>
      <c r="G83" s="73"/>
      <c r="H83" s="7"/>
      <c r="I83" s="7">
        <v>39828.13</v>
      </c>
      <c r="J83" s="7">
        <v>155599</v>
      </c>
      <c r="K83" s="7">
        <v>1</v>
      </c>
      <c r="L83" s="7">
        <v>1</v>
      </c>
      <c r="M83" s="7">
        <v>0</v>
      </c>
      <c r="N83" s="7">
        <v>1429</v>
      </c>
      <c r="O83" s="7">
        <v>444</v>
      </c>
      <c r="P83" s="7">
        <v>217</v>
      </c>
      <c r="Q83" s="7">
        <v>1</v>
      </c>
      <c r="R83" s="7">
        <v>3</v>
      </c>
      <c r="S83" s="89">
        <v>60309</v>
      </c>
      <c r="T83" s="89">
        <v>103472</v>
      </c>
      <c r="U83" s="89">
        <v>83826</v>
      </c>
      <c r="V83" s="89">
        <v>103472</v>
      </c>
      <c r="W83" s="89">
        <v>83826</v>
      </c>
      <c r="X83" s="90">
        <v>71.57</v>
      </c>
      <c r="Y83" s="90">
        <v>-18.9</v>
      </c>
      <c r="Z83" s="89">
        <v>5402</v>
      </c>
      <c r="AA83" s="89">
        <v>8583</v>
      </c>
      <c r="AB83" s="8">
        <v>18466</v>
      </c>
      <c r="AC83" s="8">
        <v>16157</v>
      </c>
      <c r="AD83" s="8">
        <v>59.2</v>
      </c>
      <c r="AE83" s="101">
        <v>-12.5</v>
      </c>
      <c r="AF83" s="8">
        <v>3</v>
      </c>
      <c r="AG83" s="8">
        <v>2</v>
      </c>
      <c r="AH83" s="8">
        <v>3</v>
      </c>
      <c r="AI83" s="8">
        <v>2</v>
      </c>
      <c r="AJ83" s="8">
        <v>2</v>
      </c>
      <c r="AK83" s="8">
        <v>1</v>
      </c>
      <c r="AL83" s="73"/>
      <c r="AM83" s="10"/>
      <c r="AN83" s="10"/>
      <c r="AO83" s="10"/>
      <c r="AP83" s="10"/>
      <c r="AQ83" s="10"/>
      <c r="AR83" s="10"/>
      <c r="AS83" s="10"/>
      <c r="AT83" s="10"/>
      <c r="AU83" s="10"/>
    </row>
    <row r="84" spans="1:47" s="11" customFormat="1" ht="24">
      <c r="A84" s="7">
        <v>81</v>
      </c>
      <c r="B84" s="15" t="s">
        <v>305</v>
      </c>
      <c r="C84" s="15" t="s">
        <v>317</v>
      </c>
      <c r="D84" s="7" t="s">
        <v>318</v>
      </c>
      <c r="E84" s="7">
        <v>18666603026</v>
      </c>
      <c r="F84" s="15" t="s">
        <v>195</v>
      </c>
      <c r="G84" s="73"/>
      <c r="H84" s="7"/>
      <c r="I84" s="7">
        <v>3300</v>
      </c>
      <c r="J84" s="7">
        <v>9846</v>
      </c>
      <c r="K84" s="7">
        <v>0</v>
      </c>
      <c r="L84" s="7">
        <v>1</v>
      </c>
      <c r="M84" s="7">
        <v>0</v>
      </c>
      <c r="N84" s="7">
        <v>520</v>
      </c>
      <c r="O84" s="7">
        <v>275</v>
      </c>
      <c r="P84" s="7">
        <v>189</v>
      </c>
      <c r="Q84" s="7">
        <v>1</v>
      </c>
      <c r="R84" s="7">
        <v>2</v>
      </c>
      <c r="S84" s="89">
        <v>2145.43</v>
      </c>
      <c r="T84" s="89">
        <v>5270.12</v>
      </c>
      <c r="U84" s="89">
        <v>12637</v>
      </c>
      <c r="V84" s="89">
        <v>5270.12</v>
      </c>
      <c r="W84" s="89">
        <v>12637</v>
      </c>
      <c r="X84" s="90">
        <v>145.64</v>
      </c>
      <c r="Y84" s="90">
        <v>139.78</v>
      </c>
      <c r="Z84" s="89">
        <v>466.83</v>
      </c>
      <c r="AA84" s="89">
        <v>1287</v>
      </c>
      <c r="AB84" s="8">
        <v>1638.2</v>
      </c>
      <c r="AC84" s="8">
        <v>291</v>
      </c>
      <c r="AD84" s="8">
        <v>297.53</v>
      </c>
      <c r="AE84" s="8">
        <v>-82.24</v>
      </c>
      <c r="AF84" s="94">
        <v>1</v>
      </c>
      <c r="AG84" s="94">
        <v>1</v>
      </c>
      <c r="AH84" s="94">
        <v>3</v>
      </c>
      <c r="AI84" s="94">
        <v>0</v>
      </c>
      <c r="AJ84" s="94">
        <v>2</v>
      </c>
      <c r="AK84" s="94">
        <v>0</v>
      </c>
      <c r="AL84" s="7"/>
      <c r="AM84" s="10"/>
      <c r="AN84" s="10"/>
      <c r="AO84" s="10"/>
      <c r="AP84" s="10"/>
      <c r="AQ84" s="10"/>
      <c r="AR84" s="10"/>
      <c r="AS84" s="10"/>
      <c r="AT84" s="10"/>
      <c r="AU84" s="10"/>
    </row>
    <row r="85" spans="1:47" s="11" customFormat="1" ht="24">
      <c r="A85" s="7">
        <v>82</v>
      </c>
      <c r="B85" s="15" t="s">
        <v>319</v>
      </c>
      <c r="C85" s="15" t="s">
        <v>320</v>
      </c>
      <c r="D85" s="7" t="s">
        <v>321</v>
      </c>
      <c r="E85" s="7">
        <v>18928222761</v>
      </c>
      <c r="F85" s="15" t="s">
        <v>161</v>
      </c>
      <c r="G85" s="73"/>
      <c r="H85" s="7"/>
      <c r="I85" s="7">
        <v>13000</v>
      </c>
      <c r="J85" s="7">
        <v>32801.79</v>
      </c>
      <c r="K85" s="7">
        <v>0</v>
      </c>
      <c r="L85" s="7">
        <v>1</v>
      </c>
      <c r="M85" s="7">
        <v>0</v>
      </c>
      <c r="N85" s="7">
        <v>200</v>
      </c>
      <c r="O85" s="7">
        <v>66</v>
      </c>
      <c r="P85" s="7">
        <v>32</v>
      </c>
      <c r="Q85" s="7">
        <v>1</v>
      </c>
      <c r="R85" s="7">
        <v>2</v>
      </c>
      <c r="S85" s="89"/>
      <c r="T85" s="89">
        <v>5200</v>
      </c>
      <c r="U85" s="89">
        <v>18024</v>
      </c>
      <c r="V85" s="89">
        <v>5137</v>
      </c>
      <c r="W85" s="89">
        <v>17976</v>
      </c>
      <c r="X85" s="90">
        <v>409.8</v>
      </c>
      <c r="Y85" s="90">
        <v>246.62</v>
      </c>
      <c r="Z85" s="89">
        <v>1133</v>
      </c>
      <c r="AA85" s="89">
        <v>4825</v>
      </c>
      <c r="AB85" s="8">
        <v>-534</v>
      </c>
      <c r="AC85" s="8">
        <v>3225</v>
      </c>
      <c r="AD85" s="8">
        <v>29.46</v>
      </c>
      <c r="AE85" s="8">
        <v>703.93</v>
      </c>
      <c r="AF85" s="8">
        <v>3</v>
      </c>
      <c r="AG85" s="8">
        <v>1</v>
      </c>
      <c r="AH85" s="8">
        <v>3</v>
      </c>
      <c r="AI85" s="8">
        <v>2</v>
      </c>
      <c r="AJ85" s="8">
        <v>2</v>
      </c>
      <c r="AK85" s="8">
        <v>3</v>
      </c>
      <c r="AL85" s="7"/>
      <c r="AM85" s="10"/>
      <c r="AN85" s="10"/>
      <c r="AO85" s="10"/>
      <c r="AP85" s="10"/>
      <c r="AQ85" s="10"/>
      <c r="AR85" s="10"/>
      <c r="AS85" s="10"/>
      <c r="AT85" s="10"/>
      <c r="AU85" s="10"/>
    </row>
    <row r="86" spans="1:47" s="11" customFormat="1" ht="24">
      <c r="A86" s="7">
        <v>83</v>
      </c>
      <c r="B86" s="15" t="s">
        <v>319</v>
      </c>
      <c r="C86" s="15" t="s">
        <v>322</v>
      </c>
      <c r="D86" s="7" t="s">
        <v>323</v>
      </c>
      <c r="E86" s="7">
        <v>15820455506</v>
      </c>
      <c r="F86" s="15" t="s">
        <v>161</v>
      </c>
      <c r="G86" s="73"/>
      <c r="H86" s="7"/>
      <c r="I86" s="7">
        <v>37467</v>
      </c>
      <c r="J86" s="7">
        <v>329774</v>
      </c>
      <c r="K86" s="7">
        <v>1</v>
      </c>
      <c r="L86" s="7">
        <v>1</v>
      </c>
      <c r="M86" s="7">
        <v>0</v>
      </c>
      <c r="N86" s="7">
        <v>1989</v>
      </c>
      <c r="O86" s="7">
        <v>785</v>
      </c>
      <c r="P86" s="7">
        <v>369</v>
      </c>
      <c r="Q86" s="7">
        <v>1</v>
      </c>
      <c r="R86" s="7">
        <v>2</v>
      </c>
      <c r="S86" s="89"/>
      <c r="T86" s="89">
        <v>1121180</v>
      </c>
      <c r="U86" s="89">
        <v>89781</v>
      </c>
      <c r="V86" s="89">
        <v>111982</v>
      </c>
      <c r="W86" s="89">
        <v>89664</v>
      </c>
      <c r="X86" s="90">
        <v>21</v>
      </c>
      <c r="Y86" s="90">
        <v>-19.96</v>
      </c>
      <c r="Z86" s="89">
        <v>3456</v>
      </c>
      <c r="AA86" s="89">
        <v>2969</v>
      </c>
      <c r="AB86" s="8">
        <v>14552</v>
      </c>
      <c r="AC86" s="8">
        <v>4028</v>
      </c>
      <c r="AD86" s="8">
        <v>75.27</v>
      </c>
      <c r="AE86" s="8">
        <v>-72.32</v>
      </c>
      <c r="AF86" s="8">
        <v>3</v>
      </c>
      <c r="AG86" s="8">
        <v>2</v>
      </c>
      <c r="AH86" s="8">
        <v>3</v>
      </c>
      <c r="AI86" s="8">
        <v>2</v>
      </c>
      <c r="AJ86" s="8">
        <v>2</v>
      </c>
      <c r="AK86" s="8">
        <v>2</v>
      </c>
      <c r="AL86" s="7"/>
      <c r="AM86" s="10"/>
      <c r="AN86" s="10"/>
      <c r="AO86" s="10"/>
      <c r="AP86" s="10"/>
      <c r="AQ86" s="10"/>
      <c r="AR86" s="10"/>
      <c r="AS86" s="10"/>
      <c r="AT86" s="10"/>
      <c r="AU86" s="10"/>
    </row>
    <row r="87" spans="1:47" s="11" customFormat="1" ht="24">
      <c r="A87" s="7">
        <v>84</v>
      </c>
      <c r="B87" s="15" t="s">
        <v>324</v>
      </c>
      <c r="C87" s="15" t="s">
        <v>325</v>
      </c>
      <c r="D87" s="7" t="s">
        <v>326</v>
      </c>
      <c r="E87" s="7">
        <v>13923328329</v>
      </c>
      <c r="F87" s="15" t="s">
        <v>156</v>
      </c>
      <c r="G87" s="73"/>
      <c r="H87" s="7"/>
      <c r="I87" s="7">
        <v>172282.27</v>
      </c>
      <c r="J87" s="7">
        <v>519749.21</v>
      </c>
      <c r="K87" s="7">
        <v>1</v>
      </c>
      <c r="L87" s="7">
        <v>1</v>
      </c>
      <c r="M87" s="7">
        <v>0</v>
      </c>
      <c r="N87" s="7">
        <v>2803</v>
      </c>
      <c r="O87" s="7">
        <v>911</v>
      </c>
      <c r="P87" s="7">
        <v>331</v>
      </c>
      <c r="Q87" s="7">
        <v>1</v>
      </c>
      <c r="R87" s="7">
        <v>3</v>
      </c>
      <c r="S87" s="89">
        <v>232778</v>
      </c>
      <c r="T87" s="89">
        <v>276586</v>
      </c>
      <c r="U87" s="89">
        <v>296439</v>
      </c>
      <c r="V87" s="89">
        <v>276686</v>
      </c>
      <c r="W87" s="89">
        <v>296439</v>
      </c>
      <c r="X87" s="90">
        <v>18.8</v>
      </c>
      <c r="Y87" s="90">
        <v>7.17</v>
      </c>
      <c r="Z87" s="89">
        <v>8386.73</v>
      </c>
      <c r="AA87" s="89">
        <v>9166.4</v>
      </c>
      <c r="AB87" s="8">
        <v>11896.01</v>
      </c>
      <c r="AC87" s="8">
        <v>13064.34</v>
      </c>
      <c r="AD87" s="8">
        <v>38.34</v>
      </c>
      <c r="AE87" s="8">
        <v>9.82</v>
      </c>
      <c r="AF87" s="8">
        <v>2</v>
      </c>
      <c r="AG87" s="8">
        <v>2</v>
      </c>
      <c r="AH87" s="8">
        <v>3</v>
      </c>
      <c r="AI87" s="8">
        <v>0</v>
      </c>
      <c r="AJ87" s="8">
        <v>2</v>
      </c>
      <c r="AK87" s="8">
        <v>1</v>
      </c>
      <c r="AL87" s="7"/>
      <c r="AM87" s="10"/>
      <c r="AN87" s="10"/>
      <c r="AO87" s="10"/>
      <c r="AP87" s="10"/>
      <c r="AQ87" s="10"/>
      <c r="AR87" s="10"/>
      <c r="AS87" s="10"/>
      <c r="AT87" s="10"/>
      <c r="AU87" s="10"/>
    </row>
    <row r="88" spans="1:47" s="11" customFormat="1" ht="24">
      <c r="A88" s="7">
        <v>85</v>
      </c>
      <c r="B88" s="15" t="s">
        <v>324</v>
      </c>
      <c r="C88" s="15" t="s">
        <v>327</v>
      </c>
      <c r="D88" s="7" t="s">
        <v>328</v>
      </c>
      <c r="E88" s="7">
        <v>13923070326</v>
      </c>
      <c r="F88" s="15" t="s">
        <v>161</v>
      </c>
      <c r="G88" s="73"/>
      <c r="H88" s="7"/>
      <c r="I88" s="7">
        <v>40000</v>
      </c>
      <c r="J88" s="7">
        <v>502068.7</v>
      </c>
      <c r="K88" s="7">
        <v>1</v>
      </c>
      <c r="L88" s="7">
        <v>1</v>
      </c>
      <c r="M88" s="7">
        <v>0</v>
      </c>
      <c r="N88" s="7">
        <v>1106</v>
      </c>
      <c r="O88" s="7">
        <v>340</v>
      </c>
      <c r="P88" s="7">
        <v>122</v>
      </c>
      <c r="Q88" s="7">
        <v>1</v>
      </c>
      <c r="R88" s="7">
        <v>2</v>
      </c>
      <c r="S88" s="89">
        <v>158638.9</v>
      </c>
      <c r="T88" s="89">
        <v>287394</v>
      </c>
      <c r="U88" s="89">
        <v>385801.1</v>
      </c>
      <c r="V88" s="89">
        <v>279669.1</v>
      </c>
      <c r="W88" s="89">
        <v>384552.5</v>
      </c>
      <c r="X88" s="90">
        <v>81.1</v>
      </c>
      <c r="Y88" s="90">
        <v>34.2</v>
      </c>
      <c r="Z88" s="89">
        <v>14655</v>
      </c>
      <c r="AA88" s="8">
        <v>20168</v>
      </c>
      <c r="AB88" s="8">
        <v>52814</v>
      </c>
      <c r="AC88" s="8">
        <v>74045</v>
      </c>
      <c r="AD88" s="8">
        <v>36.5</v>
      </c>
      <c r="AE88" s="8">
        <v>40.2</v>
      </c>
      <c r="AF88" s="8">
        <v>3</v>
      </c>
      <c r="AG88" s="8">
        <v>2</v>
      </c>
      <c r="AH88" s="8">
        <v>2</v>
      </c>
      <c r="AI88" s="8">
        <v>1</v>
      </c>
      <c r="AJ88" s="8">
        <v>1</v>
      </c>
      <c r="AK88" s="8">
        <v>0</v>
      </c>
      <c r="AL88" s="7"/>
      <c r="AM88" s="10"/>
      <c r="AN88" s="10"/>
      <c r="AO88" s="10"/>
      <c r="AP88" s="10"/>
      <c r="AQ88" s="10"/>
      <c r="AR88" s="10"/>
      <c r="AS88" s="10"/>
      <c r="AT88" s="10"/>
      <c r="AU88" s="10"/>
    </row>
    <row r="89" spans="1:47" s="11" customFormat="1" ht="24">
      <c r="A89" s="7">
        <v>86</v>
      </c>
      <c r="B89" s="15" t="s">
        <v>324</v>
      </c>
      <c r="C89" s="15" t="s">
        <v>329</v>
      </c>
      <c r="D89" s="7" t="s">
        <v>330</v>
      </c>
      <c r="E89" s="7" t="s">
        <v>331</v>
      </c>
      <c r="F89" s="15" t="s">
        <v>207</v>
      </c>
      <c r="G89" s="73"/>
      <c r="H89" s="7"/>
      <c r="I89" s="7">
        <v>54836.7344</v>
      </c>
      <c r="J89" s="7">
        <v>1227875.9</v>
      </c>
      <c r="K89" s="7">
        <v>1</v>
      </c>
      <c r="L89" s="7">
        <v>1</v>
      </c>
      <c r="M89" s="7">
        <v>0</v>
      </c>
      <c r="N89" s="7">
        <v>3493</v>
      </c>
      <c r="O89" s="7">
        <v>1161</v>
      </c>
      <c r="P89" s="7">
        <v>570</v>
      </c>
      <c r="Q89" s="7">
        <v>1</v>
      </c>
      <c r="R89" s="7">
        <v>3</v>
      </c>
      <c r="S89" s="89"/>
      <c r="T89" s="89">
        <v>357933</v>
      </c>
      <c r="U89" s="89">
        <v>508755</v>
      </c>
      <c r="V89" s="89">
        <v>352033</v>
      </c>
      <c r="W89" s="89">
        <v>494785</v>
      </c>
      <c r="X89" s="90">
        <v>23.84</v>
      </c>
      <c r="Y89" s="90">
        <v>42.14</v>
      </c>
      <c r="Z89" s="89">
        <v>17804</v>
      </c>
      <c r="AA89" s="89">
        <v>18178</v>
      </c>
      <c r="AB89" s="8">
        <v>5988</v>
      </c>
      <c r="AC89" s="8">
        <v>22183</v>
      </c>
      <c r="AD89" s="8">
        <v>287.53</v>
      </c>
      <c r="AE89" s="8">
        <v>270.47</v>
      </c>
      <c r="AF89" s="8">
        <v>2</v>
      </c>
      <c r="AG89" s="8">
        <v>2</v>
      </c>
      <c r="AH89" s="8">
        <v>3</v>
      </c>
      <c r="AI89" s="8">
        <v>1</v>
      </c>
      <c r="AJ89" s="8">
        <v>1</v>
      </c>
      <c r="AK89" s="8">
        <v>2</v>
      </c>
      <c r="AL89" s="7"/>
      <c r="AM89" s="10"/>
      <c r="AN89" s="10"/>
      <c r="AO89" s="10"/>
      <c r="AP89" s="10"/>
      <c r="AQ89" s="10"/>
      <c r="AR89" s="10"/>
      <c r="AS89" s="10"/>
      <c r="AT89" s="10"/>
      <c r="AU89" s="10"/>
    </row>
    <row r="90" spans="1:47" s="11" customFormat="1" ht="24">
      <c r="A90" s="7">
        <v>87</v>
      </c>
      <c r="B90" s="15" t="s">
        <v>324</v>
      </c>
      <c r="C90" s="15" t="s">
        <v>332</v>
      </c>
      <c r="D90" s="7" t="s">
        <v>333</v>
      </c>
      <c r="E90" s="7">
        <v>15820540415</v>
      </c>
      <c r="F90" s="15" t="s">
        <v>187</v>
      </c>
      <c r="G90" s="73"/>
      <c r="H90" s="7"/>
      <c r="I90" s="7">
        <v>34398.156</v>
      </c>
      <c r="J90" s="7">
        <v>298657.25</v>
      </c>
      <c r="K90" s="7">
        <v>0</v>
      </c>
      <c r="L90" s="7">
        <v>1</v>
      </c>
      <c r="M90" s="7">
        <v>0</v>
      </c>
      <c r="N90" s="7">
        <v>488</v>
      </c>
      <c r="O90" s="7">
        <v>280</v>
      </c>
      <c r="P90" s="7">
        <v>135</v>
      </c>
      <c r="Q90" s="7">
        <v>1</v>
      </c>
      <c r="R90" s="7">
        <v>3</v>
      </c>
      <c r="S90" s="89">
        <v>60908</v>
      </c>
      <c r="T90" s="89">
        <v>114304</v>
      </c>
      <c r="U90" s="89">
        <v>113709</v>
      </c>
      <c r="V90" s="89">
        <v>113609</v>
      </c>
      <c r="W90" s="89">
        <v>113234</v>
      </c>
      <c r="X90" s="90">
        <v>87.66</v>
      </c>
      <c r="Y90" s="90">
        <v>-0.52</v>
      </c>
      <c r="Z90" s="89">
        <v>3568.44</v>
      </c>
      <c r="AA90" s="89">
        <v>3603.53</v>
      </c>
      <c r="AB90" s="8">
        <v>2683</v>
      </c>
      <c r="AC90" s="8">
        <v>1649</v>
      </c>
      <c r="AD90" s="8">
        <v>42.56</v>
      </c>
      <c r="AE90" s="8">
        <v>-38.53</v>
      </c>
      <c r="AF90" s="8">
        <v>2</v>
      </c>
      <c r="AG90" s="8">
        <v>2</v>
      </c>
      <c r="AH90" s="8">
        <v>3</v>
      </c>
      <c r="AI90" s="8">
        <v>0</v>
      </c>
      <c r="AJ90" s="8">
        <v>1</v>
      </c>
      <c r="AK90" s="8">
        <v>1</v>
      </c>
      <c r="AL90" s="7"/>
      <c r="AM90" s="10"/>
      <c r="AN90" s="10"/>
      <c r="AO90" s="10"/>
      <c r="AP90" s="10"/>
      <c r="AQ90" s="10"/>
      <c r="AR90" s="10"/>
      <c r="AS90" s="10"/>
      <c r="AT90" s="10"/>
      <c r="AU90" s="10"/>
    </row>
    <row r="91" spans="1:47" s="11" customFormat="1" ht="48">
      <c r="A91" s="7">
        <v>88</v>
      </c>
      <c r="B91" s="15" t="s">
        <v>334</v>
      </c>
      <c r="C91" s="15" t="s">
        <v>335</v>
      </c>
      <c r="D91" s="7" t="s">
        <v>336</v>
      </c>
      <c r="E91" s="7">
        <v>13702239008</v>
      </c>
      <c r="F91" s="15" t="s">
        <v>161</v>
      </c>
      <c r="G91" s="73"/>
      <c r="H91" s="7"/>
      <c r="I91" s="7" t="s">
        <v>337</v>
      </c>
      <c r="J91" s="7">
        <v>85362.63</v>
      </c>
      <c r="K91" s="7">
        <v>0</v>
      </c>
      <c r="L91" s="7">
        <v>1</v>
      </c>
      <c r="M91" s="7">
        <v>0</v>
      </c>
      <c r="N91" s="7">
        <v>1180</v>
      </c>
      <c r="O91" s="7">
        <v>374</v>
      </c>
      <c r="P91" s="7">
        <v>119</v>
      </c>
      <c r="Q91" s="7">
        <v>1</v>
      </c>
      <c r="R91" s="7">
        <v>2</v>
      </c>
      <c r="S91" s="89">
        <v>43035</v>
      </c>
      <c r="T91" s="89">
        <v>57458</v>
      </c>
      <c r="U91" s="89">
        <v>36837</v>
      </c>
      <c r="V91" s="89">
        <v>56379</v>
      </c>
      <c r="W91" s="89">
        <v>36292</v>
      </c>
      <c r="X91" s="90">
        <v>34</v>
      </c>
      <c r="Y91" s="90">
        <v>-36</v>
      </c>
      <c r="Z91" s="89">
        <v>2630</v>
      </c>
      <c r="AA91" s="89">
        <v>1793</v>
      </c>
      <c r="AB91" s="8">
        <v>-5</v>
      </c>
      <c r="AC91" s="8">
        <v>-32</v>
      </c>
      <c r="AD91" s="8">
        <v>987</v>
      </c>
      <c r="AE91" s="8">
        <v>-41917</v>
      </c>
      <c r="AF91" s="8">
        <v>1</v>
      </c>
      <c r="AG91" s="8">
        <v>1</v>
      </c>
      <c r="AH91" s="8">
        <v>3</v>
      </c>
      <c r="AI91" s="8">
        <v>1</v>
      </c>
      <c r="AJ91" s="8">
        <v>1</v>
      </c>
      <c r="AK91" s="8">
        <v>1</v>
      </c>
      <c r="AL91" s="7"/>
      <c r="AM91" s="10"/>
      <c r="AN91" s="10"/>
      <c r="AO91" s="10"/>
      <c r="AP91" s="10"/>
      <c r="AQ91" s="10"/>
      <c r="AR91" s="10"/>
      <c r="AS91" s="10"/>
      <c r="AT91" s="10"/>
      <c r="AU91" s="10"/>
    </row>
    <row r="92" spans="1:47" s="11" customFormat="1" ht="24">
      <c r="A92" s="7">
        <v>89</v>
      </c>
      <c r="B92" s="15" t="s">
        <v>334</v>
      </c>
      <c r="C92" s="15" t="s">
        <v>338</v>
      </c>
      <c r="D92" s="7" t="s">
        <v>339</v>
      </c>
      <c r="E92" s="7">
        <v>13929031009</v>
      </c>
      <c r="F92" s="15" t="s">
        <v>166</v>
      </c>
      <c r="G92" s="73"/>
      <c r="H92" s="7"/>
      <c r="I92" s="7">
        <v>21375</v>
      </c>
      <c r="J92" s="7">
        <v>138091</v>
      </c>
      <c r="K92" s="7">
        <v>0</v>
      </c>
      <c r="L92" s="7">
        <v>1</v>
      </c>
      <c r="M92" s="7">
        <v>0</v>
      </c>
      <c r="N92" s="7">
        <v>2532</v>
      </c>
      <c r="O92" s="7">
        <v>445</v>
      </c>
      <c r="P92" s="7">
        <v>361</v>
      </c>
      <c r="Q92" s="7">
        <v>1</v>
      </c>
      <c r="R92" s="7">
        <v>3</v>
      </c>
      <c r="S92" s="89">
        <v>229929</v>
      </c>
      <c r="T92" s="89">
        <v>253532</v>
      </c>
      <c r="U92" s="89">
        <v>278580</v>
      </c>
      <c r="V92" s="89">
        <v>251678</v>
      </c>
      <c r="W92" s="89">
        <v>276651</v>
      </c>
      <c r="X92" s="90">
        <v>10.26</v>
      </c>
      <c r="Y92" s="90">
        <v>9.88</v>
      </c>
      <c r="Z92" s="89">
        <v>15569</v>
      </c>
      <c r="AA92" s="89">
        <v>17143</v>
      </c>
      <c r="AB92" s="8">
        <v>28166</v>
      </c>
      <c r="AC92" s="8">
        <v>26941</v>
      </c>
      <c r="AD92" s="8">
        <v>-8.07</v>
      </c>
      <c r="AE92" s="8">
        <v>-4.35</v>
      </c>
      <c r="AF92" s="8">
        <v>2</v>
      </c>
      <c r="AG92" s="8">
        <v>2</v>
      </c>
      <c r="AH92" s="8">
        <v>3</v>
      </c>
      <c r="AI92" s="8">
        <v>1</v>
      </c>
      <c r="AJ92" s="8">
        <v>2</v>
      </c>
      <c r="AK92" s="8">
        <v>0</v>
      </c>
      <c r="AL92" s="7"/>
      <c r="AM92" s="10"/>
      <c r="AN92" s="10"/>
      <c r="AO92" s="10"/>
      <c r="AP92" s="10"/>
      <c r="AQ92" s="10"/>
      <c r="AR92" s="10"/>
      <c r="AS92" s="10"/>
      <c r="AT92" s="10"/>
      <c r="AU92" s="10"/>
    </row>
    <row r="93" spans="1:47" s="11" customFormat="1" ht="24">
      <c r="A93" s="7">
        <v>90</v>
      </c>
      <c r="B93" s="15" t="s">
        <v>334</v>
      </c>
      <c r="C93" s="15" t="s">
        <v>340</v>
      </c>
      <c r="D93" s="7" t="s">
        <v>341</v>
      </c>
      <c r="E93" s="7">
        <v>13902580726</v>
      </c>
      <c r="F93" s="15" t="s">
        <v>166</v>
      </c>
      <c r="G93" s="73"/>
      <c r="H93" s="7"/>
      <c r="I93" s="7">
        <v>52813.9623</v>
      </c>
      <c r="J93" s="7">
        <v>254337</v>
      </c>
      <c r="K93" s="7">
        <v>1</v>
      </c>
      <c r="L93" s="7">
        <v>1</v>
      </c>
      <c r="M93" s="7">
        <v>0</v>
      </c>
      <c r="N93" s="7">
        <v>2295</v>
      </c>
      <c r="O93" s="7">
        <v>638</v>
      </c>
      <c r="P93" s="7">
        <v>292</v>
      </c>
      <c r="Q93" s="7">
        <v>1</v>
      </c>
      <c r="R93" s="7">
        <v>3</v>
      </c>
      <c r="S93" s="89"/>
      <c r="T93" s="89">
        <v>370008</v>
      </c>
      <c r="U93" s="89">
        <v>336360</v>
      </c>
      <c r="V93" s="89">
        <v>370008</v>
      </c>
      <c r="W93" s="89">
        <v>336360</v>
      </c>
      <c r="X93" s="90">
        <v>-2.9</v>
      </c>
      <c r="Y93" s="90">
        <v>-9</v>
      </c>
      <c r="Z93" s="89">
        <v>14336</v>
      </c>
      <c r="AA93" s="89">
        <v>10763</v>
      </c>
      <c r="AB93" s="8">
        <v>1557</v>
      </c>
      <c r="AC93" s="8">
        <v>-23612</v>
      </c>
      <c r="AD93" s="8">
        <v>-65</v>
      </c>
      <c r="AE93" s="8">
        <v>-1616</v>
      </c>
      <c r="AF93" s="8">
        <v>1</v>
      </c>
      <c r="AG93" s="8">
        <v>2</v>
      </c>
      <c r="AH93" s="8">
        <v>3</v>
      </c>
      <c r="AI93" s="8">
        <v>1</v>
      </c>
      <c r="AJ93" s="8">
        <v>2</v>
      </c>
      <c r="AK93" s="8">
        <v>0</v>
      </c>
      <c r="AL93" s="7"/>
      <c r="AM93" s="10"/>
      <c r="AN93" s="10"/>
      <c r="AO93" s="10"/>
      <c r="AP93" s="10"/>
      <c r="AQ93" s="10"/>
      <c r="AR93" s="10"/>
      <c r="AS93" s="10"/>
      <c r="AT93" s="10"/>
      <c r="AU93" s="10"/>
    </row>
    <row r="94" spans="1:47" s="11" customFormat="1" ht="24">
      <c r="A94" s="7">
        <v>91</v>
      </c>
      <c r="B94" s="15" t="s">
        <v>342</v>
      </c>
      <c r="C94" s="15" t="s">
        <v>343</v>
      </c>
      <c r="D94" s="7" t="s">
        <v>344</v>
      </c>
      <c r="E94" s="7">
        <v>13542074478</v>
      </c>
      <c r="F94" s="15" t="s">
        <v>177</v>
      </c>
      <c r="G94" s="73"/>
      <c r="H94" s="7"/>
      <c r="I94" s="7">
        <v>1000</v>
      </c>
      <c r="J94" s="7">
        <v>25756.42</v>
      </c>
      <c r="K94" s="7">
        <v>0</v>
      </c>
      <c r="L94" s="7">
        <v>1</v>
      </c>
      <c r="M94" s="7">
        <v>0</v>
      </c>
      <c r="N94" s="7">
        <v>218</v>
      </c>
      <c r="O94" s="7">
        <v>73</v>
      </c>
      <c r="P94" s="7">
        <v>36</v>
      </c>
      <c r="Q94" s="7">
        <v>1</v>
      </c>
      <c r="R94" s="7">
        <v>2</v>
      </c>
      <c r="S94" s="89">
        <v>29353</v>
      </c>
      <c r="T94" s="89">
        <v>32366</v>
      </c>
      <c r="U94" s="89">
        <v>35644</v>
      </c>
      <c r="V94" s="89">
        <v>32366</v>
      </c>
      <c r="W94" s="89">
        <v>35644</v>
      </c>
      <c r="X94" s="90">
        <v>10.3</v>
      </c>
      <c r="Y94" s="90">
        <v>10.1</v>
      </c>
      <c r="Z94" s="89">
        <v>1205</v>
      </c>
      <c r="AA94" s="89">
        <v>1227</v>
      </c>
      <c r="AB94" s="8">
        <v>2497</v>
      </c>
      <c r="AC94" s="8">
        <v>2583</v>
      </c>
      <c r="AD94" s="8">
        <v>17.6</v>
      </c>
      <c r="AE94" s="8">
        <v>3.4</v>
      </c>
      <c r="AF94" s="8">
        <v>3</v>
      </c>
      <c r="AG94" s="8">
        <v>2</v>
      </c>
      <c r="AH94" s="8">
        <v>2</v>
      </c>
      <c r="AI94" s="8">
        <v>1</v>
      </c>
      <c r="AJ94" s="8">
        <v>2</v>
      </c>
      <c r="AK94" s="8">
        <v>1</v>
      </c>
      <c r="AL94" s="7"/>
      <c r="AM94" s="10"/>
      <c r="AN94" s="10"/>
      <c r="AO94" s="10"/>
      <c r="AP94" s="10"/>
      <c r="AQ94" s="10"/>
      <c r="AR94" s="10"/>
      <c r="AS94" s="10"/>
      <c r="AT94" s="10"/>
      <c r="AU94" s="10"/>
    </row>
    <row r="95" spans="1:47" s="11" customFormat="1" ht="24">
      <c r="A95" s="7">
        <v>92</v>
      </c>
      <c r="B95" s="15" t="s">
        <v>342</v>
      </c>
      <c r="C95" s="15" t="s">
        <v>345</v>
      </c>
      <c r="D95" s="7" t="s">
        <v>346</v>
      </c>
      <c r="E95" s="7">
        <v>13729034112</v>
      </c>
      <c r="F95" s="15" t="s">
        <v>177</v>
      </c>
      <c r="G95" s="73"/>
      <c r="H95" s="7"/>
      <c r="I95" s="7">
        <v>3960</v>
      </c>
      <c r="J95" s="7">
        <v>81559</v>
      </c>
      <c r="K95" s="7">
        <v>0</v>
      </c>
      <c r="L95" s="7">
        <v>1</v>
      </c>
      <c r="M95" s="7">
        <v>0</v>
      </c>
      <c r="N95" s="7">
        <v>264</v>
      </c>
      <c r="O95" s="7">
        <v>95</v>
      </c>
      <c r="P95" s="7">
        <v>50</v>
      </c>
      <c r="Q95" s="7">
        <v>1</v>
      </c>
      <c r="R95" s="7">
        <v>2</v>
      </c>
      <c r="S95" s="89">
        <v>42940</v>
      </c>
      <c r="T95" s="89">
        <v>43810</v>
      </c>
      <c r="U95" s="89">
        <v>48395</v>
      </c>
      <c r="V95" s="89">
        <v>43810</v>
      </c>
      <c r="W95" s="89">
        <v>48395</v>
      </c>
      <c r="X95" s="90">
        <v>2.1</v>
      </c>
      <c r="Y95" s="90">
        <v>10.5</v>
      </c>
      <c r="Z95" s="89">
        <v>3106</v>
      </c>
      <c r="AA95" s="89">
        <v>1908</v>
      </c>
      <c r="AB95" s="8">
        <v>20922</v>
      </c>
      <c r="AC95" s="8">
        <v>21265</v>
      </c>
      <c r="AD95" s="8">
        <v>-0.5</v>
      </c>
      <c r="AE95" s="8">
        <v>1.6</v>
      </c>
      <c r="AF95" s="8">
        <v>1</v>
      </c>
      <c r="AG95" s="8">
        <v>2</v>
      </c>
      <c r="AH95" s="8">
        <v>2</v>
      </c>
      <c r="AI95" s="8">
        <v>0</v>
      </c>
      <c r="AJ95" s="8">
        <v>2</v>
      </c>
      <c r="AK95" s="8">
        <v>2</v>
      </c>
      <c r="AL95" s="7"/>
      <c r="AM95" s="10"/>
      <c r="AN95" s="10"/>
      <c r="AO95" s="10"/>
      <c r="AP95" s="10"/>
      <c r="AQ95" s="10"/>
      <c r="AR95" s="10"/>
      <c r="AS95" s="10"/>
      <c r="AT95" s="10"/>
      <c r="AU95" s="10"/>
    </row>
    <row r="96" spans="1:47" s="11" customFormat="1" ht="24">
      <c r="A96" s="7">
        <v>93</v>
      </c>
      <c r="B96" s="15" t="s">
        <v>347</v>
      </c>
      <c r="C96" s="15" t="s">
        <v>348</v>
      </c>
      <c r="D96" s="7" t="s">
        <v>349</v>
      </c>
      <c r="E96" s="7" t="s">
        <v>350</v>
      </c>
      <c r="F96" s="15" t="s">
        <v>127</v>
      </c>
      <c r="G96" s="73"/>
      <c r="H96" s="7"/>
      <c r="I96" s="7">
        <v>80732.99</v>
      </c>
      <c r="J96" s="7">
        <v>508313</v>
      </c>
      <c r="K96" s="7">
        <v>1</v>
      </c>
      <c r="L96" s="7">
        <v>1</v>
      </c>
      <c r="M96" s="7">
        <v>0</v>
      </c>
      <c r="N96" s="7">
        <v>3480</v>
      </c>
      <c r="O96" s="7">
        <v>1125</v>
      </c>
      <c r="P96" s="7">
        <v>434</v>
      </c>
      <c r="Q96" s="7">
        <v>1</v>
      </c>
      <c r="R96" s="7">
        <v>3</v>
      </c>
      <c r="S96" s="89">
        <v>208456</v>
      </c>
      <c r="T96" s="89">
        <v>223070</v>
      </c>
      <c r="U96" s="89">
        <v>224791</v>
      </c>
      <c r="V96" s="89">
        <v>217695</v>
      </c>
      <c r="W96" s="89">
        <v>222389</v>
      </c>
      <c r="X96" s="90">
        <v>7.01</v>
      </c>
      <c r="Y96" s="90">
        <v>0.77</v>
      </c>
      <c r="Z96" s="89">
        <v>7334</v>
      </c>
      <c r="AA96" s="89">
        <v>7412</v>
      </c>
      <c r="AB96" s="8">
        <v>20330</v>
      </c>
      <c r="AC96" s="8">
        <v>20224</v>
      </c>
      <c r="AD96" s="8">
        <v>28.32</v>
      </c>
      <c r="AE96" s="8">
        <v>-0.52</v>
      </c>
      <c r="AF96" s="8">
        <v>3</v>
      </c>
      <c r="AG96" s="8">
        <v>2</v>
      </c>
      <c r="AH96" s="8">
        <v>3</v>
      </c>
      <c r="AI96" s="8">
        <v>2</v>
      </c>
      <c r="AJ96" s="8">
        <v>2</v>
      </c>
      <c r="AK96" s="8">
        <v>3</v>
      </c>
      <c r="AL96" s="7"/>
      <c r="AM96" s="10"/>
      <c r="AN96" s="10"/>
      <c r="AO96" s="10"/>
      <c r="AP96" s="10"/>
      <c r="AQ96" s="10"/>
      <c r="AR96" s="10"/>
      <c r="AS96" s="10"/>
      <c r="AT96" s="10"/>
      <c r="AU96" s="10"/>
    </row>
    <row r="97" spans="1:47" s="11" customFormat="1" ht="24">
      <c r="A97" s="7">
        <v>94</v>
      </c>
      <c r="B97" s="15" t="s">
        <v>347</v>
      </c>
      <c r="C97" s="15" t="s">
        <v>351</v>
      </c>
      <c r="D97" s="7" t="s">
        <v>352</v>
      </c>
      <c r="E97" s="7">
        <v>13527092502</v>
      </c>
      <c r="F97" s="15" t="s">
        <v>177</v>
      </c>
      <c r="G97" s="73"/>
      <c r="H97" s="7"/>
      <c r="I97" s="7">
        <v>55039</v>
      </c>
      <c r="J97" s="7">
        <v>219217.7</v>
      </c>
      <c r="K97" s="7">
        <v>1</v>
      </c>
      <c r="L97" s="7">
        <v>1</v>
      </c>
      <c r="M97" s="7">
        <v>0</v>
      </c>
      <c r="N97" s="7">
        <v>2391</v>
      </c>
      <c r="O97" s="7">
        <v>774</v>
      </c>
      <c r="P97" s="7">
        <v>338</v>
      </c>
      <c r="Q97" s="7">
        <v>1</v>
      </c>
      <c r="R97" s="7">
        <v>3</v>
      </c>
      <c r="S97" s="89">
        <v>84489</v>
      </c>
      <c r="T97" s="89">
        <v>77699</v>
      </c>
      <c r="U97" s="89">
        <v>85733</v>
      </c>
      <c r="V97" s="89">
        <v>77294</v>
      </c>
      <c r="W97" s="89">
        <v>85279</v>
      </c>
      <c r="X97" s="90">
        <v>-8.04</v>
      </c>
      <c r="Y97" s="90">
        <v>10.34</v>
      </c>
      <c r="Z97" s="89">
        <v>3483</v>
      </c>
      <c r="AA97" s="89">
        <v>3112</v>
      </c>
      <c r="AB97" s="8">
        <v>5576</v>
      </c>
      <c r="AC97" s="8">
        <v>-25316</v>
      </c>
      <c r="AD97" s="8">
        <v>0</v>
      </c>
      <c r="AE97" s="8">
        <v>0</v>
      </c>
      <c r="AF97" s="8">
        <v>2</v>
      </c>
      <c r="AG97" s="8">
        <v>3</v>
      </c>
      <c r="AH97" s="8">
        <v>3</v>
      </c>
      <c r="AI97" s="8">
        <v>2</v>
      </c>
      <c r="AJ97" s="8">
        <v>2</v>
      </c>
      <c r="AK97" s="8">
        <v>3</v>
      </c>
      <c r="AL97" s="7"/>
      <c r="AM97" s="10"/>
      <c r="AN97" s="10"/>
      <c r="AO97" s="10"/>
      <c r="AP97" s="10"/>
      <c r="AQ97" s="10"/>
      <c r="AR97" s="10"/>
      <c r="AS97" s="10"/>
      <c r="AT97" s="10"/>
      <c r="AU97" s="10"/>
    </row>
    <row r="98" spans="1:47" s="11" customFormat="1" ht="24">
      <c r="A98" s="7">
        <v>95</v>
      </c>
      <c r="B98" s="15" t="s">
        <v>347</v>
      </c>
      <c r="C98" s="15" t="s">
        <v>353</v>
      </c>
      <c r="D98" s="7" t="s">
        <v>354</v>
      </c>
      <c r="E98" s="7">
        <v>13450195383</v>
      </c>
      <c r="F98" s="15" t="s">
        <v>177</v>
      </c>
      <c r="G98" s="73"/>
      <c r="H98" s="7"/>
      <c r="I98" s="7">
        <v>12000</v>
      </c>
      <c r="J98" s="7">
        <v>39841</v>
      </c>
      <c r="K98" s="7">
        <v>1</v>
      </c>
      <c r="L98" s="7">
        <v>1</v>
      </c>
      <c r="M98" s="7">
        <v>0</v>
      </c>
      <c r="N98" s="7">
        <v>220</v>
      </c>
      <c r="O98" s="7">
        <v>78</v>
      </c>
      <c r="P98" s="7">
        <v>38</v>
      </c>
      <c r="Q98" s="7">
        <v>1</v>
      </c>
      <c r="R98" s="7">
        <v>2</v>
      </c>
      <c r="S98" s="89">
        <v>26583</v>
      </c>
      <c r="T98" s="89">
        <v>27418</v>
      </c>
      <c r="U98" s="89">
        <v>23708</v>
      </c>
      <c r="V98" s="89">
        <v>27418</v>
      </c>
      <c r="W98" s="89">
        <v>23708</v>
      </c>
      <c r="X98" s="90">
        <v>3.14</v>
      </c>
      <c r="Y98" s="90">
        <v>-13.53</v>
      </c>
      <c r="Z98" s="89">
        <v>2542</v>
      </c>
      <c r="AA98" s="89">
        <v>2230</v>
      </c>
      <c r="AB98" s="8">
        <v>8446</v>
      </c>
      <c r="AC98" s="8">
        <v>6981</v>
      </c>
      <c r="AD98" s="8">
        <v>-6.66</v>
      </c>
      <c r="AE98" s="8">
        <v>-17.35</v>
      </c>
      <c r="AF98" s="8">
        <v>2</v>
      </c>
      <c r="AG98" s="8">
        <v>2</v>
      </c>
      <c r="AH98" s="8">
        <v>3</v>
      </c>
      <c r="AI98" s="8">
        <v>2</v>
      </c>
      <c r="AJ98" s="8">
        <v>2</v>
      </c>
      <c r="AK98" s="8">
        <v>2</v>
      </c>
      <c r="AL98" s="7"/>
      <c r="AM98" s="10"/>
      <c r="AN98" s="10"/>
      <c r="AO98" s="10"/>
      <c r="AP98" s="10"/>
      <c r="AQ98" s="10"/>
      <c r="AR98" s="10"/>
      <c r="AS98" s="10"/>
      <c r="AT98" s="10"/>
      <c r="AU98" s="10"/>
    </row>
    <row r="99" spans="1:47" s="11" customFormat="1" ht="48">
      <c r="A99" s="7">
        <v>96</v>
      </c>
      <c r="B99" s="15" t="s">
        <v>347</v>
      </c>
      <c r="C99" s="15" t="s">
        <v>355</v>
      </c>
      <c r="D99" s="7" t="s">
        <v>356</v>
      </c>
      <c r="E99" s="7">
        <v>13824635495</v>
      </c>
      <c r="F99" s="15" t="s">
        <v>195</v>
      </c>
      <c r="G99" s="73"/>
      <c r="H99" s="7"/>
      <c r="I99" s="7" t="s">
        <v>357</v>
      </c>
      <c r="J99" s="7">
        <v>30867.23</v>
      </c>
      <c r="K99" s="7">
        <v>0</v>
      </c>
      <c r="L99" s="7">
        <v>1</v>
      </c>
      <c r="M99" s="7">
        <v>1</v>
      </c>
      <c r="N99" s="7">
        <v>131</v>
      </c>
      <c r="O99" s="7">
        <v>67</v>
      </c>
      <c r="P99" s="7">
        <v>43</v>
      </c>
      <c r="Q99" s="7">
        <v>1</v>
      </c>
      <c r="R99" s="7">
        <v>2</v>
      </c>
      <c r="S99" s="89">
        <v>3451</v>
      </c>
      <c r="T99" s="89">
        <v>7944</v>
      </c>
      <c r="U99" s="89">
        <v>13056</v>
      </c>
      <c r="V99" s="89">
        <v>7942</v>
      </c>
      <c r="W99" s="89">
        <v>13023</v>
      </c>
      <c r="X99" s="90">
        <v>130.2</v>
      </c>
      <c r="Y99" s="90">
        <v>64.35</v>
      </c>
      <c r="Z99" s="89">
        <v>621</v>
      </c>
      <c r="AA99" s="89">
        <v>709</v>
      </c>
      <c r="AB99" s="8">
        <v>3299</v>
      </c>
      <c r="AC99" s="8">
        <v>4924</v>
      </c>
      <c r="AD99" s="8">
        <v>356.93</v>
      </c>
      <c r="AE99" s="8">
        <v>49.26</v>
      </c>
      <c r="AF99" s="8">
        <v>3</v>
      </c>
      <c r="AG99" s="8">
        <v>0</v>
      </c>
      <c r="AH99" s="8">
        <v>3</v>
      </c>
      <c r="AI99" s="8">
        <v>0</v>
      </c>
      <c r="AJ99" s="8">
        <v>2</v>
      </c>
      <c r="AK99" s="8">
        <v>0</v>
      </c>
      <c r="AL99" s="7"/>
      <c r="AM99" s="10"/>
      <c r="AN99" s="10"/>
      <c r="AO99" s="10"/>
      <c r="AP99" s="10"/>
      <c r="AQ99" s="10"/>
      <c r="AR99" s="10"/>
      <c r="AS99" s="10"/>
      <c r="AT99" s="10"/>
      <c r="AU99" s="10"/>
    </row>
    <row r="100" spans="1:47" s="11" customFormat="1" ht="24">
      <c r="A100" s="7">
        <v>97</v>
      </c>
      <c r="B100" s="15" t="s">
        <v>358</v>
      </c>
      <c r="C100" s="15" t="s">
        <v>359</v>
      </c>
      <c r="D100" s="7" t="s">
        <v>360</v>
      </c>
      <c r="E100" s="7">
        <v>13927637171</v>
      </c>
      <c r="F100" s="15" t="s">
        <v>166</v>
      </c>
      <c r="G100" s="73"/>
      <c r="H100" s="7"/>
      <c r="I100" s="7">
        <v>37676.62</v>
      </c>
      <c r="J100" s="7">
        <v>270656.67</v>
      </c>
      <c r="K100" s="7">
        <v>0</v>
      </c>
      <c r="L100" s="7">
        <v>1</v>
      </c>
      <c r="M100" s="7">
        <v>0</v>
      </c>
      <c r="N100" s="7">
        <v>1078</v>
      </c>
      <c r="O100" s="7">
        <v>235</v>
      </c>
      <c r="P100" s="7">
        <v>234</v>
      </c>
      <c r="Q100" s="7">
        <v>1</v>
      </c>
      <c r="R100" s="7">
        <v>3</v>
      </c>
      <c r="S100" s="89"/>
      <c r="T100" s="89">
        <v>114041</v>
      </c>
      <c r="U100" s="89">
        <v>149084</v>
      </c>
      <c r="V100" s="89">
        <v>114041</v>
      </c>
      <c r="W100" s="89">
        <v>149084</v>
      </c>
      <c r="X100" s="90">
        <v>17.6</v>
      </c>
      <c r="Y100" s="90">
        <v>30.73</v>
      </c>
      <c r="Z100" s="89">
        <v>3773</v>
      </c>
      <c r="AA100" s="89">
        <v>4536</v>
      </c>
      <c r="AB100" s="8">
        <v>3213</v>
      </c>
      <c r="AC100" s="8">
        <v>2650</v>
      </c>
      <c r="AD100" s="8">
        <v>25.75</v>
      </c>
      <c r="AE100" s="8">
        <v>-17.52</v>
      </c>
      <c r="AF100" s="8">
        <v>3</v>
      </c>
      <c r="AG100" s="8">
        <v>2</v>
      </c>
      <c r="AH100" s="8">
        <v>3</v>
      </c>
      <c r="AI100" s="8">
        <v>2</v>
      </c>
      <c r="AJ100" s="8">
        <v>2</v>
      </c>
      <c r="AK100" s="8">
        <v>2</v>
      </c>
      <c r="AL100" s="7"/>
      <c r="AM100" s="10"/>
      <c r="AN100" s="10"/>
      <c r="AO100" s="10"/>
      <c r="AP100" s="10"/>
      <c r="AQ100" s="10"/>
      <c r="AR100" s="10"/>
      <c r="AS100" s="10"/>
      <c r="AT100" s="10"/>
      <c r="AU100" s="10"/>
    </row>
    <row r="101" spans="1:47" s="11" customFormat="1" ht="24">
      <c r="A101" s="7">
        <v>98</v>
      </c>
      <c r="B101" s="15" t="s">
        <v>361</v>
      </c>
      <c r="C101" s="15" t="s">
        <v>362</v>
      </c>
      <c r="D101" s="7" t="s">
        <v>363</v>
      </c>
      <c r="E101" s="7">
        <v>13435559814</v>
      </c>
      <c r="F101" s="15" t="s">
        <v>127</v>
      </c>
      <c r="G101" s="73"/>
      <c r="H101" s="7"/>
      <c r="I101" s="7">
        <v>85670</v>
      </c>
      <c r="J101" s="7">
        <v>421424.3</v>
      </c>
      <c r="K101" s="7">
        <v>1</v>
      </c>
      <c r="L101" s="7">
        <v>1</v>
      </c>
      <c r="M101" s="7">
        <v>0</v>
      </c>
      <c r="N101" s="7">
        <v>2958</v>
      </c>
      <c r="O101" s="7">
        <v>1032</v>
      </c>
      <c r="P101" s="7">
        <v>584</v>
      </c>
      <c r="Q101" s="7">
        <v>1</v>
      </c>
      <c r="R101" s="7">
        <v>3</v>
      </c>
      <c r="S101" s="89">
        <v>210330</v>
      </c>
      <c r="T101" s="89">
        <v>202386</v>
      </c>
      <c r="U101" s="89">
        <v>220040</v>
      </c>
      <c r="V101" s="89">
        <v>201965</v>
      </c>
      <c r="W101" s="89">
        <v>219670</v>
      </c>
      <c r="X101" s="90">
        <v>-3.78</v>
      </c>
      <c r="Y101" s="90">
        <v>8.72</v>
      </c>
      <c r="Z101" s="89">
        <v>6777</v>
      </c>
      <c r="AA101" s="89">
        <v>7209</v>
      </c>
      <c r="AB101" s="8">
        <v>92538</v>
      </c>
      <c r="AC101" s="8">
        <v>114297</v>
      </c>
      <c r="AD101" s="8">
        <v>6.55</v>
      </c>
      <c r="AE101" s="8">
        <v>23.51</v>
      </c>
      <c r="AF101" s="8">
        <v>1</v>
      </c>
      <c r="AG101" s="8">
        <v>2</v>
      </c>
      <c r="AH101" s="8">
        <v>3</v>
      </c>
      <c r="AI101" s="8">
        <v>1</v>
      </c>
      <c r="AJ101" s="8">
        <v>2</v>
      </c>
      <c r="AK101" s="8">
        <v>1</v>
      </c>
      <c r="AL101" s="7"/>
      <c r="AM101" s="10"/>
      <c r="AN101" s="10"/>
      <c r="AO101" s="10"/>
      <c r="AP101" s="10"/>
      <c r="AQ101" s="10"/>
      <c r="AR101" s="10"/>
      <c r="AS101" s="10"/>
      <c r="AT101" s="10"/>
      <c r="AU101" s="10"/>
    </row>
    <row r="102" spans="1:47" s="11" customFormat="1" ht="24">
      <c r="A102" s="7">
        <v>99</v>
      </c>
      <c r="B102" s="15" t="s">
        <v>361</v>
      </c>
      <c r="C102" s="15" t="s">
        <v>364</v>
      </c>
      <c r="D102" s="7" t="s">
        <v>365</v>
      </c>
      <c r="E102" s="7" t="s">
        <v>366</v>
      </c>
      <c r="F102" s="15" t="s">
        <v>127</v>
      </c>
      <c r="G102" s="73"/>
      <c r="H102" s="7"/>
      <c r="I102" s="7">
        <v>9200</v>
      </c>
      <c r="J102" s="7">
        <v>76608</v>
      </c>
      <c r="K102" s="7">
        <v>0</v>
      </c>
      <c r="L102" s="7">
        <v>1</v>
      </c>
      <c r="M102" s="7">
        <v>0</v>
      </c>
      <c r="N102" s="7">
        <v>568</v>
      </c>
      <c r="O102" s="7">
        <v>175</v>
      </c>
      <c r="P102" s="7">
        <v>60</v>
      </c>
      <c r="Q102" s="7">
        <v>1</v>
      </c>
      <c r="R102" s="7">
        <v>2</v>
      </c>
      <c r="S102" s="89">
        <v>83828</v>
      </c>
      <c r="T102" s="89">
        <v>89907</v>
      </c>
      <c r="U102" s="89">
        <v>91641</v>
      </c>
      <c r="V102" s="89">
        <v>89907</v>
      </c>
      <c r="W102" s="89">
        <v>91641</v>
      </c>
      <c r="X102" s="90">
        <v>7.25</v>
      </c>
      <c r="Y102" s="90">
        <v>1.93</v>
      </c>
      <c r="Z102" s="89">
        <v>4873</v>
      </c>
      <c r="AA102" s="89">
        <v>4953</v>
      </c>
      <c r="AB102" s="8">
        <v>4173</v>
      </c>
      <c r="AC102" s="8">
        <v>4187</v>
      </c>
      <c r="AD102" s="8">
        <v>18.18</v>
      </c>
      <c r="AE102" s="8">
        <v>0.34</v>
      </c>
      <c r="AF102" s="8">
        <v>0</v>
      </c>
      <c r="AG102" s="8">
        <v>2</v>
      </c>
      <c r="AH102" s="8">
        <v>2</v>
      </c>
      <c r="AI102" s="8">
        <v>1</v>
      </c>
      <c r="AJ102" s="8">
        <v>1</v>
      </c>
      <c r="AK102" s="8">
        <v>1</v>
      </c>
      <c r="AL102" s="7"/>
      <c r="AM102" s="10"/>
      <c r="AN102" s="10"/>
      <c r="AO102" s="10"/>
      <c r="AP102" s="10"/>
      <c r="AQ102" s="10"/>
      <c r="AR102" s="10"/>
      <c r="AS102" s="10"/>
      <c r="AT102" s="10"/>
      <c r="AU102" s="10"/>
    </row>
    <row r="103" spans="1:47" s="11" customFormat="1" ht="24">
      <c r="A103" s="7">
        <v>100</v>
      </c>
      <c r="B103" s="15" t="s">
        <v>361</v>
      </c>
      <c r="C103" s="15" t="s">
        <v>367</v>
      </c>
      <c r="D103" s="7" t="s">
        <v>368</v>
      </c>
      <c r="E103" s="7">
        <v>15816198993</v>
      </c>
      <c r="F103" s="15" t="s">
        <v>161</v>
      </c>
      <c r="G103" s="73"/>
      <c r="H103" s="7"/>
      <c r="I103" s="7">
        <v>5899</v>
      </c>
      <c r="J103" s="7">
        <v>36496</v>
      </c>
      <c r="K103" s="7">
        <v>0</v>
      </c>
      <c r="L103" s="7">
        <v>1</v>
      </c>
      <c r="M103" s="7">
        <v>0</v>
      </c>
      <c r="N103" s="7">
        <v>513</v>
      </c>
      <c r="O103" s="7">
        <v>173</v>
      </c>
      <c r="P103" s="7">
        <v>59</v>
      </c>
      <c r="Q103" s="7">
        <v>1</v>
      </c>
      <c r="R103" s="7">
        <v>2</v>
      </c>
      <c r="S103" s="89">
        <v>32452</v>
      </c>
      <c r="T103" s="89">
        <v>37111</v>
      </c>
      <c r="U103" s="89">
        <v>37351</v>
      </c>
      <c r="V103" s="89">
        <v>37111</v>
      </c>
      <c r="W103" s="89">
        <v>37351</v>
      </c>
      <c r="X103" s="90">
        <v>14</v>
      </c>
      <c r="Y103" s="90">
        <v>1</v>
      </c>
      <c r="Z103" s="89">
        <v>1368</v>
      </c>
      <c r="AA103" s="89">
        <v>1371</v>
      </c>
      <c r="AB103" s="8">
        <v>6303</v>
      </c>
      <c r="AC103" s="8">
        <v>6540</v>
      </c>
      <c r="AD103" s="8">
        <v>8</v>
      </c>
      <c r="AE103" s="8">
        <v>3.7</v>
      </c>
      <c r="AF103" s="8">
        <v>3</v>
      </c>
      <c r="AG103" s="8">
        <v>1</v>
      </c>
      <c r="AH103" s="8">
        <v>2</v>
      </c>
      <c r="AI103" s="8">
        <v>1</v>
      </c>
      <c r="AJ103" s="8">
        <v>1</v>
      </c>
      <c r="AK103" s="8">
        <v>1</v>
      </c>
      <c r="AL103" s="7"/>
      <c r="AM103" s="10"/>
      <c r="AN103" s="10"/>
      <c r="AO103" s="10"/>
      <c r="AP103" s="10"/>
      <c r="AQ103" s="10"/>
      <c r="AR103" s="10"/>
      <c r="AS103" s="10"/>
      <c r="AT103" s="10"/>
      <c r="AU103" s="10"/>
    </row>
    <row r="104" spans="1:47" s="11" customFormat="1" ht="24">
      <c r="A104" s="7">
        <v>101</v>
      </c>
      <c r="B104" s="15" t="s">
        <v>361</v>
      </c>
      <c r="C104" s="15" t="s">
        <v>369</v>
      </c>
      <c r="D104" s="7" t="s">
        <v>370</v>
      </c>
      <c r="E104" s="7">
        <v>13318921962</v>
      </c>
      <c r="F104" s="15" t="s">
        <v>156</v>
      </c>
      <c r="G104" s="73"/>
      <c r="H104" s="7"/>
      <c r="I104" s="7">
        <v>3098</v>
      </c>
      <c r="J104" s="7">
        <v>149833</v>
      </c>
      <c r="K104" s="7">
        <v>0</v>
      </c>
      <c r="L104" s="7">
        <v>1</v>
      </c>
      <c r="M104" s="7">
        <v>0</v>
      </c>
      <c r="N104" s="7">
        <v>633</v>
      </c>
      <c r="O104" s="7">
        <v>212</v>
      </c>
      <c r="P104" s="7">
        <v>137</v>
      </c>
      <c r="Q104" s="7">
        <v>1</v>
      </c>
      <c r="R104" s="7">
        <v>3</v>
      </c>
      <c r="S104" s="89">
        <v>63576</v>
      </c>
      <c r="T104" s="89">
        <v>76875</v>
      </c>
      <c r="U104" s="89">
        <v>85289</v>
      </c>
      <c r="V104" s="89">
        <v>76875</v>
      </c>
      <c r="W104" s="89">
        <v>85289</v>
      </c>
      <c r="X104" s="90">
        <v>20</v>
      </c>
      <c r="Y104" s="90">
        <v>11</v>
      </c>
      <c r="Z104" s="89">
        <v>2383.12</v>
      </c>
      <c r="AA104" s="89">
        <v>2643.2</v>
      </c>
      <c r="AB104" s="8">
        <v>1731</v>
      </c>
      <c r="AC104" s="8">
        <v>1786</v>
      </c>
      <c r="AD104" s="8">
        <v>16</v>
      </c>
      <c r="AE104" s="8">
        <v>3</v>
      </c>
      <c r="AF104" s="8">
        <v>2</v>
      </c>
      <c r="AG104" s="8">
        <v>2</v>
      </c>
      <c r="AH104" s="8">
        <v>2</v>
      </c>
      <c r="AI104" s="8">
        <v>1</v>
      </c>
      <c r="AJ104" s="8">
        <v>2</v>
      </c>
      <c r="AK104" s="8">
        <v>1</v>
      </c>
      <c r="AL104" s="7"/>
      <c r="AM104" s="10"/>
      <c r="AN104" s="10"/>
      <c r="AO104" s="10"/>
      <c r="AP104" s="10"/>
      <c r="AQ104" s="10"/>
      <c r="AR104" s="10"/>
      <c r="AS104" s="10"/>
      <c r="AT104" s="10"/>
      <c r="AU104" s="10"/>
    </row>
    <row r="105" spans="1:47" s="11" customFormat="1" ht="24">
      <c r="A105" s="7">
        <v>102</v>
      </c>
      <c r="B105" s="15" t="s">
        <v>361</v>
      </c>
      <c r="C105" s="15" t="s">
        <v>371</v>
      </c>
      <c r="D105" s="7" t="s">
        <v>372</v>
      </c>
      <c r="E105" s="7">
        <v>15876837378</v>
      </c>
      <c r="F105" s="15" t="s">
        <v>177</v>
      </c>
      <c r="G105" s="73"/>
      <c r="H105" s="7"/>
      <c r="I105" s="7">
        <v>6750</v>
      </c>
      <c r="J105" s="7">
        <v>38566</v>
      </c>
      <c r="K105" s="7">
        <v>0</v>
      </c>
      <c r="L105" s="7">
        <v>1</v>
      </c>
      <c r="M105" s="7">
        <v>0</v>
      </c>
      <c r="N105" s="7">
        <v>595</v>
      </c>
      <c r="O105" s="7">
        <v>235</v>
      </c>
      <c r="P105" s="7">
        <v>151</v>
      </c>
      <c r="Q105" s="7">
        <v>1</v>
      </c>
      <c r="R105" s="7">
        <v>2</v>
      </c>
      <c r="S105" s="89">
        <v>13901</v>
      </c>
      <c r="T105" s="89">
        <v>18272</v>
      </c>
      <c r="U105" s="89">
        <v>26408</v>
      </c>
      <c r="V105" s="89">
        <v>17364</v>
      </c>
      <c r="W105" s="89">
        <v>25874</v>
      </c>
      <c r="X105" s="90">
        <v>31</v>
      </c>
      <c r="Y105" s="90">
        <v>44</v>
      </c>
      <c r="Z105" s="89">
        <v>2038</v>
      </c>
      <c r="AA105" s="89">
        <v>1771</v>
      </c>
      <c r="AB105" s="8">
        <v>5022</v>
      </c>
      <c r="AC105" s="8">
        <v>9817</v>
      </c>
      <c r="AD105" s="8">
        <v>52</v>
      </c>
      <c r="AE105" s="8">
        <v>95</v>
      </c>
      <c r="AF105" s="8">
        <v>1</v>
      </c>
      <c r="AG105" s="8">
        <v>2</v>
      </c>
      <c r="AH105" s="8">
        <v>2</v>
      </c>
      <c r="AI105" s="8">
        <v>1</v>
      </c>
      <c r="AJ105" s="8">
        <v>2</v>
      </c>
      <c r="AK105" s="8">
        <v>0</v>
      </c>
      <c r="AL105" s="7"/>
      <c r="AM105" s="10"/>
      <c r="AN105" s="10"/>
      <c r="AO105" s="10"/>
      <c r="AP105" s="10"/>
      <c r="AQ105" s="10"/>
      <c r="AR105" s="10"/>
      <c r="AS105" s="10"/>
      <c r="AT105" s="10"/>
      <c r="AU105" s="10"/>
    </row>
    <row r="106" spans="1:47" s="11" customFormat="1" ht="24">
      <c r="A106" s="7">
        <v>103</v>
      </c>
      <c r="B106" s="15" t="s">
        <v>373</v>
      </c>
      <c r="C106" s="15" t="s">
        <v>374</v>
      </c>
      <c r="D106" s="7" t="s">
        <v>375</v>
      </c>
      <c r="E106" s="7">
        <v>13802312668</v>
      </c>
      <c r="F106" s="15" t="s">
        <v>207</v>
      </c>
      <c r="G106" s="73"/>
      <c r="H106" s="7"/>
      <c r="I106" s="7">
        <v>10800</v>
      </c>
      <c r="J106" s="7">
        <v>44709</v>
      </c>
      <c r="K106" s="7">
        <v>0</v>
      </c>
      <c r="L106" s="7">
        <v>1</v>
      </c>
      <c r="M106" s="7">
        <v>0</v>
      </c>
      <c r="N106" s="7">
        <v>313</v>
      </c>
      <c r="O106" s="7">
        <v>135</v>
      </c>
      <c r="P106" s="7">
        <v>48</v>
      </c>
      <c r="Q106" s="7">
        <v>1</v>
      </c>
      <c r="R106" s="7">
        <v>2</v>
      </c>
      <c r="S106" s="89">
        <v>36380</v>
      </c>
      <c r="T106" s="89">
        <v>42190</v>
      </c>
      <c r="U106" s="89">
        <v>46532</v>
      </c>
      <c r="V106" s="89">
        <v>42190</v>
      </c>
      <c r="W106" s="89">
        <v>46532</v>
      </c>
      <c r="X106" s="90">
        <v>16</v>
      </c>
      <c r="Y106" s="90">
        <v>10</v>
      </c>
      <c r="Z106" s="89">
        <v>1270</v>
      </c>
      <c r="AA106" s="89">
        <v>1580</v>
      </c>
      <c r="AB106" s="8">
        <v>2643</v>
      </c>
      <c r="AC106" s="8">
        <v>2670</v>
      </c>
      <c r="AD106" s="8">
        <v>12</v>
      </c>
      <c r="AE106" s="8">
        <v>1</v>
      </c>
      <c r="AF106" s="8">
        <v>0</v>
      </c>
      <c r="AG106" s="8">
        <v>2</v>
      </c>
      <c r="AH106" s="8">
        <v>2</v>
      </c>
      <c r="AI106" s="8">
        <v>1</v>
      </c>
      <c r="AJ106" s="8">
        <v>2</v>
      </c>
      <c r="AK106" s="8">
        <v>0</v>
      </c>
      <c r="AL106" s="7"/>
      <c r="AM106" s="10"/>
      <c r="AN106" s="10"/>
      <c r="AO106" s="10"/>
      <c r="AP106" s="10"/>
      <c r="AQ106" s="10"/>
      <c r="AR106" s="10"/>
      <c r="AS106" s="10"/>
      <c r="AT106" s="10"/>
      <c r="AU106" s="10"/>
    </row>
    <row r="107" spans="1:47" s="11" customFormat="1" ht="24">
      <c r="A107" s="7">
        <v>104</v>
      </c>
      <c r="B107" s="15" t="s">
        <v>373</v>
      </c>
      <c r="C107" s="15" t="s">
        <v>376</v>
      </c>
      <c r="D107" s="7" t="s">
        <v>377</v>
      </c>
      <c r="E107" s="7">
        <v>13726503889</v>
      </c>
      <c r="F107" s="15" t="s">
        <v>177</v>
      </c>
      <c r="G107" s="73"/>
      <c r="H107" s="7"/>
      <c r="I107" s="7">
        <v>9800</v>
      </c>
      <c r="J107" s="7">
        <v>54084.56</v>
      </c>
      <c r="K107" s="7">
        <v>0</v>
      </c>
      <c r="L107" s="7">
        <v>1</v>
      </c>
      <c r="M107" s="7">
        <v>0</v>
      </c>
      <c r="N107" s="7">
        <v>361</v>
      </c>
      <c r="O107" s="7">
        <v>116</v>
      </c>
      <c r="P107" s="7">
        <v>41</v>
      </c>
      <c r="Q107" s="7">
        <v>1</v>
      </c>
      <c r="R107" s="7">
        <v>2</v>
      </c>
      <c r="S107" s="89">
        <v>18951</v>
      </c>
      <c r="T107" s="89">
        <v>12027</v>
      </c>
      <c r="U107" s="89">
        <v>11086</v>
      </c>
      <c r="V107" s="89">
        <v>12027</v>
      </c>
      <c r="W107" s="89">
        <v>11086</v>
      </c>
      <c r="X107" s="90">
        <v>-36.53</v>
      </c>
      <c r="Y107" s="90">
        <v>-7.82</v>
      </c>
      <c r="Z107" s="89">
        <v>581</v>
      </c>
      <c r="AA107" s="89">
        <v>492</v>
      </c>
      <c r="AB107" s="8">
        <v>2399</v>
      </c>
      <c r="AC107" s="89">
        <v>3513</v>
      </c>
      <c r="AD107" s="8">
        <v>-63.22</v>
      </c>
      <c r="AE107" s="89">
        <v>46.43</v>
      </c>
      <c r="AF107" s="8">
        <v>0</v>
      </c>
      <c r="AG107" s="8">
        <v>2</v>
      </c>
      <c r="AH107" s="8">
        <v>2</v>
      </c>
      <c r="AI107" s="8">
        <v>0</v>
      </c>
      <c r="AJ107" s="8">
        <v>2</v>
      </c>
      <c r="AK107" s="8">
        <v>1</v>
      </c>
      <c r="AL107" s="7"/>
      <c r="AM107" s="10"/>
      <c r="AN107" s="10"/>
      <c r="AO107" s="10"/>
      <c r="AP107" s="10"/>
      <c r="AQ107" s="10"/>
      <c r="AR107" s="10"/>
      <c r="AS107" s="10"/>
      <c r="AT107" s="10"/>
      <c r="AU107" s="10"/>
    </row>
    <row r="108" spans="1:47" s="11" customFormat="1" ht="24">
      <c r="A108" s="7">
        <v>105</v>
      </c>
      <c r="B108" s="15" t="s">
        <v>373</v>
      </c>
      <c r="C108" s="15" t="s">
        <v>378</v>
      </c>
      <c r="D108" s="7" t="s">
        <v>379</v>
      </c>
      <c r="E108" s="7">
        <v>13076538340</v>
      </c>
      <c r="F108" s="15" t="s">
        <v>177</v>
      </c>
      <c r="G108" s="73"/>
      <c r="H108" s="7"/>
      <c r="I108" s="7">
        <v>219871</v>
      </c>
      <c r="J108" s="7">
        <v>2619390</v>
      </c>
      <c r="K108" s="7">
        <v>1</v>
      </c>
      <c r="L108" s="7">
        <v>1</v>
      </c>
      <c r="M108" s="7">
        <v>0</v>
      </c>
      <c r="N108" s="7">
        <v>3223</v>
      </c>
      <c r="O108" s="7">
        <v>980</v>
      </c>
      <c r="P108" s="7">
        <v>392</v>
      </c>
      <c r="Q108" s="7">
        <v>1</v>
      </c>
      <c r="R108" s="7">
        <v>3</v>
      </c>
      <c r="S108" s="89">
        <v>1002962</v>
      </c>
      <c r="T108" s="89">
        <v>1209659</v>
      </c>
      <c r="U108" s="89">
        <v>1394042</v>
      </c>
      <c r="V108" s="89">
        <v>1209659</v>
      </c>
      <c r="W108" s="89">
        <v>1394042</v>
      </c>
      <c r="X108" s="90">
        <v>20.61</v>
      </c>
      <c r="Y108" s="90">
        <v>15.24</v>
      </c>
      <c r="Z108" s="89">
        <v>37522</v>
      </c>
      <c r="AA108" s="89">
        <v>43502</v>
      </c>
      <c r="AB108" s="8">
        <v>247940</v>
      </c>
      <c r="AC108" s="8">
        <v>321544</v>
      </c>
      <c r="AD108" s="8">
        <v>33.01</v>
      </c>
      <c r="AE108" s="8">
        <v>29.69</v>
      </c>
      <c r="AF108" s="8">
        <v>1</v>
      </c>
      <c r="AG108" s="8">
        <v>3</v>
      </c>
      <c r="AH108" s="8">
        <v>3</v>
      </c>
      <c r="AI108" s="8">
        <v>2</v>
      </c>
      <c r="AJ108" s="8">
        <v>2</v>
      </c>
      <c r="AK108" s="8">
        <v>1</v>
      </c>
      <c r="AL108" s="7"/>
      <c r="AM108" s="10"/>
      <c r="AN108" s="10"/>
      <c r="AO108" s="10"/>
      <c r="AP108" s="10"/>
      <c r="AQ108" s="10"/>
      <c r="AR108" s="10"/>
      <c r="AS108" s="10"/>
      <c r="AT108" s="10"/>
      <c r="AU108" s="10"/>
    </row>
    <row r="109" spans="1:47" s="11" customFormat="1" ht="48">
      <c r="A109" s="7">
        <v>106</v>
      </c>
      <c r="B109" s="15" t="s">
        <v>373</v>
      </c>
      <c r="C109" s="15" t="s">
        <v>380</v>
      </c>
      <c r="D109" s="7" t="s">
        <v>381</v>
      </c>
      <c r="E109" s="7">
        <v>13927026839</v>
      </c>
      <c r="F109" s="15" t="s">
        <v>195</v>
      </c>
      <c r="G109" s="73"/>
      <c r="H109" s="7"/>
      <c r="I109" s="7">
        <v>56394</v>
      </c>
      <c r="J109" s="7">
        <v>398326</v>
      </c>
      <c r="K109" s="7">
        <v>1</v>
      </c>
      <c r="L109" s="7">
        <v>1</v>
      </c>
      <c r="M109" s="7">
        <v>0</v>
      </c>
      <c r="N109" s="7">
        <v>2090</v>
      </c>
      <c r="O109" s="7">
        <v>658</v>
      </c>
      <c r="P109" s="7">
        <v>382</v>
      </c>
      <c r="Q109" s="7">
        <v>1</v>
      </c>
      <c r="R109" s="7">
        <v>3</v>
      </c>
      <c r="S109" s="89">
        <v>77653</v>
      </c>
      <c r="T109" s="89">
        <v>90117</v>
      </c>
      <c r="U109" s="89">
        <v>106715</v>
      </c>
      <c r="V109" s="89">
        <v>90117</v>
      </c>
      <c r="W109" s="89">
        <v>106715</v>
      </c>
      <c r="X109" s="90">
        <v>16.05</v>
      </c>
      <c r="Y109" s="90">
        <v>18.42</v>
      </c>
      <c r="Z109" s="89">
        <v>3380</v>
      </c>
      <c r="AA109" s="89">
        <v>3604</v>
      </c>
      <c r="AB109" s="8">
        <v>25768</v>
      </c>
      <c r="AC109" s="89">
        <v>25466</v>
      </c>
      <c r="AD109" s="8">
        <v>33.96</v>
      </c>
      <c r="AE109" s="89">
        <v>-1.17</v>
      </c>
      <c r="AF109" s="8">
        <v>2</v>
      </c>
      <c r="AG109" s="8">
        <v>2</v>
      </c>
      <c r="AH109" s="8">
        <v>2</v>
      </c>
      <c r="AI109" s="8">
        <v>2</v>
      </c>
      <c r="AJ109" s="8">
        <v>2</v>
      </c>
      <c r="AK109" s="8">
        <v>2</v>
      </c>
      <c r="AL109" s="7"/>
      <c r="AM109" s="10"/>
      <c r="AN109" s="10"/>
      <c r="AO109" s="10"/>
      <c r="AP109" s="10"/>
      <c r="AQ109" s="10"/>
      <c r="AR109" s="10"/>
      <c r="AS109" s="10"/>
      <c r="AT109" s="10"/>
      <c r="AU109" s="10"/>
    </row>
    <row r="110" spans="1:47" s="11" customFormat="1" ht="24">
      <c r="A110" s="7">
        <v>107</v>
      </c>
      <c r="B110" s="15" t="s">
        <v>382</v>
      </c>
      <c r="C110" s="15" t="s">
        <v>383</v>
      </c>
      <c r="D110" s="7" t="s">
        <v>384</v>
      </c>
      <c r="E110" s="7">
        <v>15907662413</v>
      </c>
      <c r="F110" s="15" t="s">
        <v>177</v>
      </c>
      <c r="G110" s="73"/>
      <c r="H110" s="7"/>
      <c r="I110" s="7">
        <v>53400</v>
      </c>
      <c r="J110" s="7">
        <v>219582.75</v>
      </c>
      <c r="K110" s="7">
        <v>1</v>
      </c>
      <c r="L110" s="7">
        <v>1</v>
      </c>
      <c r="M110" s="7">
        <v>0</v>
      </c>
      <c r="N110" s="7">
        <v>828</v>
      </c>
      <c r="O110" s="7">
        <v>303</v>
      </c>
      <c r="P110" s="7">
        <v>102</v>
      </c>
      <c r="Q110" s="7">
        <v>1</v>
      </c>
      <c r="R110" s="7">
        <v>2</v>
      </c>
      <c r="S110" s="89">
        <v>56079.74</v>
      </c>
      <c r="T110" s="89">
        <v>67371.09</v>
      </c>
      <c r="U110" s="89">
        <v>55216.79</v>
      </c>
      <c r="V110" s="89">
        <v>67371.09</v>
      </c>
      <c r="W110" s="89">
        <v>55216.79</v>
      </c>
      <c r="X110" s="90">
        <v>20.13</v>
      </c>
      <c r="Y110" s="89">
        <v>-18.04</v>
      </c>
      <c r="Z110" s="89">
        <v>2333.3</v>
      </c>
      <c r="AA110" s="89">
        <v>2157.9</v>
      </c>
      <c r="AB110" s="8">
        <v>30625.3</v>
      </c>
      <c r="AC110" s="8">
        <v>20309.9</v>
      </c>
      <c r="AD110" s="8">
        <v>48.48</v>
      </c>
      <c r="AE110" s="8">
        <v>-33.68</v>
      </c>
      <c r="AF110" s="8">
        <v>2</v>
      </c>
      <c r="AG110" s="8">
        <v>2</v>
      </c>
      <c r="AH110" s="8">
        <v>3</v>
      </c>
      <c r="AI110" s="8">
        <v>2</v>
      </c>
      <c r="AJ110" s="8">
        <v>2</v>
      </c>
      <c r="AK110" s="8">
        <v>2</v>
      </c>
      <c r="AL110" s="7"/>
      <c r="AM110" s="10"/>
      <c r="AN110" s="10"/>
      <c r="AO110" s="10"/>
      <c r="AP110" s="10"/>
      <c r="AQ110" s="10"/>
      <c r="AR110" s="10"/>
      <c r="AS110" s="10"/>
      <c r="AT110" s="10"/>
      <c r="AU110" s="10"/>
    </row>
    <row r="111" spans="1:47" s="11" customFormat="1" ht="24">
      <c r="A111" s="7">
        <v>108</v>
      </c>
      <c r="B111" s="15" t="s">
        <v>385</v>
      </c>
      <c r="C111" s="15" t="s">
        <v>386</v>
      </c>
      <c r="D111" s="7" t="s">
        <v>387</v>
      </c>
      <c r="E111" s="7">
        <v>29218830</v>
      </c>
      <c r="F111" s="15" t="s">
        <v>127</v>
      </c>
      <c r="G111" s="73"/>
      <c r="H111" s="7"/>
      <c r="I111" s="7">
        <v>8000</v>
      </c>
      <c r="J111" s="7">
        <v>28350.58</v>
      </c>
      <c r="K111" s="7">
        <v>0</v>
      </c>
      <c r="L111" s="7">
        <v>1</v>
      </c>
      <c r="M111" s="7">
        <v>0</v>
      </c>
      <c r="N111" s="7">
        <v>141</v>
      </c>
      <c r="O111" s="7">
        <v>123</v>
      </c>
      <c r="P111" s="7">
        <v>80</v>
      </c>
      <c r="Q111" s="7">
        <v>1</v>
      </c>
      <c r="R111" s="7">
        <v>2</v>
      </c>
      <c r="S111" s="89">
        <v>14606.3</v>
      </c>
      <c r="T111" s="89">
        <v>15396.76</v>
      </c>
      <c r="U111" s="89">
        <v>15430.31</v>
      </c>
      <c r="V111" s="89">
        <v>15121.11</v>
      </c>
      <c r="W111" s="89">
        <v>15204.65</v>
      </c>
      <c r="X111" s="90">
        <v>5.41</v>
      </c>
      <c r="Y111" s="90">
        <v>0.22</v>
      </c>
      <c r="Z111" s="89">
        <v>4243.58</v>
      </c>
      <c r="AA111" s="89">
        <v>4389.09</v>
      </c>
      <c r="AB111" s="8">
        <v>4197.26</v>
      </c>
      <c r="AC111" s="8">
        <v>4411.32</v>
      </c>
      <c r="AD111" s="8">
        <v>11.62</v>
      </c>
      <c r="AE111" s="8">
        <v>5.1</v>
      </c>
      <c r="AF111" s="8">
        <v>1</v>
      </c>
      <c r="AG111" s="8">
        <v>2</v>
      </c>
      <c r="AH111" s="8">
        <v>3</v>
      </c>
      <c r="AI111" s="8">
        <v>1</v>
      </c>
      <c r="AJ111" s="8">
        <v>1</v>
      </c>
      <c r="AK111" s="8">
        <v>1</v>
      </c>
      <c r="AL111" s="7"/>
      <c r="AM111" s="10"/>
      <c r="AN111" s="10"/>
      <c r="AO111" s="10"/>
      <c r="AP111" s="10"/>
      <c r="AQ111" s="10"/>
      <c r="AR111" s="10"/>
      <c r="AS111" s="10"/>
      <c r="AT111" s="10"/>
      <c r="AU111" s="10"/>
    </row>
    <row r="112" spans="1:47" s="11" customFormat="1" ht="24">
      <c r="A112" s="7">
        <v>109</v>
      </c>
      <c r="B112" s="15" t="s">
        <v>385</v>
      </c>
      <c r="C112" s="15" t="s">
        <v>388</v>
      </c>
      <c r="D112" s="7" t="s">
        <v>389</v>
      </c>
      <c r="E112" s="7" t="s">
        <v>390</v>
      </c>
      <c r="F112" s="15" t="s">
        <v>182</v>
      </c>
      <c r="G112" s="73"/>
      <c r="H112" s="7"/>
      <c r="I112" s="7">
        <v>85400</v>
      </c>
      <c r="J112" s="7">
        <v>2199926.48</v>
      </c>
      <c r="K112" s="7">
        <v>0</v>
      </c>
      <c r="L112" s="7">
        <v>1</v>
      </c>
      <c r="M112" s="7">
        <v>0</v>
      </c>
      <c r="N112" s="7">
        <v>12025</v>
      </c>
      <c r="O112" s="7">
        <v>3620</v>
      </c>
      <c r="P112" s="7">
        <v>1512</v>
      </c>
      <c r="Q112" s="7">
        <v>1</v>
      </c>
      <c r="R112" s="7">
        <v>3</v>
      </c>
      <c r="S112" s="89">
        <v>2582095.19</v>
      </c>
      <c r="T112" s="89">
        <v>2883598.12</v>
      </c>
      <c r="U112" s="89">
        <v>3328072.03</v>
      </c>
      <c r="V112" s="89">
        <v>2883598.12</v>
      </c>
      <c r="W112" s="89">
        <v>3328072.03</v>
      </c>
      <c r="X112" s="90">
        <v>11.68</v>
      </c>
      <c r="Y112" s="90">
        <v>15.6</v>
      </c>
      <c r="Z112" s="89">
        <v>92275.14</v>
      </c>
      <c r="AA112" s="8">
        <v>106498</v>
      </c>
      <c r="AB112" s="8">
        <v>108596</v>
      </c>
      <c r="AC112" s="8">
        <v>119522.1</v>
      </c>
      <c r="AD112" s="8">
        <v>-1</v>
      </c>
      <c r="AE112" s="8">
        <v>10</v>
      </c>
      <c r="AF112" s="8">
        <v>2</v>
      </c>
      <c r="AG112" s="8">
        <v>2</v>
      </c>
      <c r="AH112" s="8">
        <v>3</v>
      </c>
      <c r="AI112" s="8">
        <v>2</v>
      </c>
      <c r="AJ112" s="8">
        <v>2</v>
      </c>
      <c r="AK112" s="8">
        <v>3</v>
      </c>
      <c r="AL112" s="7"/>
      <c r="AM112" s="10"/>
      <c r="AN112" s="10"/>
      <c r="AO112" s="10"/>
      <c r="AP112" s="10"/>
      <c r="AQ112" s="10"/>
      <c r="AR112" s="10"/>
      <c r="AS112" s="10"/>
      <c r="AT112" s="10"/>
      <c r="AU112" s="10"/>
    </row>
    <row r="113" spans="1:47" s="11" customFormat="1" ht="24">
      <c r="A113" s="7">
        <v>110</v>
      </c>
      <c r="B113" s="15" t="s">
        <v>385</v>
      </c>
      <c r="C113" s="15" t="s">
        <v>391</v>
      </c>
      <c r="D113" s="7" t="s">
        <v>392</v>
      </c>
      <c r="E113" s="7">
        <v>18923238020</v>
      </c>
      <c r="F113" s="15" t="s">
        <v>182</v>
      </c>
      <c r="G113" s="73"/>
      <c r="H113" s="7"/>
      <c r="I113" s="7">
        <v>135405.475</v>
      </c>
      <c r="J113" s="7">
        <v>1326679</v>
      </c>
      <c r="K113" s="7">
        <v>1</v>
      </c>
      <c r="L113" s="7">
        <v>1</v>
      </c>
      <c r="M113" s="7">
        <v>0</v>
      </c>
      <c r="N113" s="7">
        <v>8594</v>
      </c>
      <c r="O113" s="7">
        <v>2663</v>
      </c>
      <c r="P113" s="7">
        <v>942</v>
      </c>
      <c r="Q113" s="7">
        <v>1</v>
      </c>
      <c r="R113" s="7">
        <v>3</v>
      </c>
      <c r="S113" s="89">
        <v>1895892</v>
      </c>
      <c r="T113" s="89">
        <v>2436002</v>
      </c>
      <c r="U113" s="89">
        <v>2653442</v>
      </c>
      <c r="V113" s="89">
        <v>2218693</v>
      </c>
      <c r="W113" s="89">
        <v>2421799</v>
      </c>
      <c r="X113" s="90">
        <v>28.49</v>
      </c>
      <c r="Y113" s="90">
        <v>8.93</v>
      </c>
      <c r="Z113" s="89">
        <v>74231</v>
      </c>
      <c r="AA113" s="89">
        <v>81950</v>
      </c>
      <c r="AB113" s="8">
        <v>227563</v>
      </c>
      <c r="AC113" s="8">
        <v>171922</v>
      </c>
      <c r="AD113" s="8">
        <v>61.1</v>
      </c>
      <c r="AE113" s="8">
        <v>0</v>
      </c>
      <c r="AF113" s="8">
        <v>2</v>
      </c>
      <c r="AG113" s="8">
        <v>2</v>
      </c>
      <c r="AH113" s="8">
        <v>3</v>
      </c>
      <c r="AI113" s="8">
        <v>1</v>
      </c>
      <c r="AJ113" s="8">
        <v>2</v>
      </c>
      <c r="AK113" s="8">
        <v>1</v>
      </c>
      <c r="AL113" s="7"/>
      <c r="AM113" s="10"/>
      <c r="AN113" s="10"/>
      <c r="AO113" s="10"/>
      <c r="AP113" s="10"/>
      <c r="AQ113" s="10"/>
      <c r="AR113" s="10"/>
      <c r="AS113" s="10"/>
      <c r="AT113" s="10"/>
      <c r="AU113" s="10"/>
    </row>
    <row r="114" spans="1:47" s="11" customFormat="1" ht="24">
      <c r="A114" s="7">
        <v>111</v>
      </c>
      <c r="B114" s="15" t="s">
        <v>385</v>
      </c>
      <c r="C114" s="15" t="s">
        <v>393</v>
      </c>
      <c r="D114" s="7" t="s">
        <v>394</v>
      </c>
      <c r="E114" s="7">
        <v>18566328331</v>
      </c>
      <c r="F114" s="15" t="s">
        <v>182</v>
      </c>
      <c r="G114" s="73"/>
      <c r="H114" s="7"/>
      <c r="I114" s="7">
        <v>51527</v>
      </c>
      <c r="J114" s="7">
        <v>137898</v>
      </c>
      <c r="K114" s="7">
        <v>1</v>
      </c>
      <c r="L114" s="7">
        <v>1</v>
      </c>
      <c r="M114" s="7">
        <v>0</v>
      </c>
      <c r="N114" s="7">
        <v>2000</v>
      </c>
      <c r="O114" s="7">
        <v>846</v>
      </c>
      <c r="P114" s="7">
        <v>410</v>
      </c>
      <c r="Q114" s="7">
        <v>1</v>
      </c>
      <c r="R114" s="7">
        <v>3</v>
      </c>
      <c r="S114" s="89"/>
      <c r="T114" s="89">
        <v>212246</v>
      </c>
      <c r="U114" s="89">
        <v>248499</v>
      </c>
      <c r="V114" s="89">
        <v>212246</v>
      </c>
      <c r="W114" s="89">
        <v>248499</v>
      </c>
      <c r="X114" s="90">
        <v>18</v>
      </c>
      <c r="Y114" s="90">
        <v>17</v>
      </c>
      <c r="Z114" s="89">
        <v>8829</v>
      </c>
      <c r="AA114" s="89">
        <v>11919</v>
      </c>
      <c r="AB114" s="8">
        <v>15294</v>
      </c>
      <c r="AC114" s="8">
        <v>21383</v>
      </c>
      <c r="AD114" s="8">
        <v>39</v>
      </c>
      <c r="AE114" s="8">
        <v>40</v>
      </c>
      <c r="AF114" s="8">
        <v>2</v>
      </c>
      <c r="AG114" s="8">
        <v>2</v>
      </c>
      <c r="AH114" s="8">
        <v>3</v>
      </c>
      <c r="AI114" s="8">
        <v>2</v>
      </c>
      <c r="AJ114" s="8">
        <v>2</v>
      </c>
      <c r="AK114" s="8">
        <v>1</v>
      </c>
      <c r="AL114" s="7"/>
      <c r="AM114" s="10"/>
      <c r="AN114" s="10"/>
      <c r="AO114" s="10"/>
      <c r="AP114" s="10"/>
      <c r="AQ114" s="10"/>
      <c r="AR114" s="10"/>
      <c r="AS114" s="10"/>
      <c r="AT114" s="10"/>
      <c r="AU114" s="10"/>
    </row>
    <row r="115" spans="1:47" s="11" customFormat="1" ht="24">
      <c r="A115" s="7">
        <v>112</v>
      </c>
      <c r="B115" s="15" t="s">
        <v>385</v>
      </c>
      <c r="C115" s="15" t="s">
        <v>395</v>
      </c>
      <c r="D115" s="7" t="s">
        <v>396</v>
      </c>
      <c r="E115" s="7">
        <v>13434886737</v>
      </c>
      <c r="F115" s="15" t="s">
        <v>182</v>
      </c>
      <c r="G115" s="73"/>
      <c r="H115" s="7"/>
      <c r="I115" s="7">
        <v>30000</v>
      </c>
      <c r="J115" s="7">
        <v>461077.3</v>
      </c>
      <c r="K115" s="7">
        <v>0</v>
      </c>
      <c r="L115" s="7">
        <v>1</v>
      </c>
      <c r="M115" s="7">
        <v>0</v>
      </c>
      <c r="N115" s="7">
        <v>2791</v>
      </c>
      <c r="O115" s="7">
        <v>953</v>
      </c>
      <c r="P115" s="7">
        <v>782</v>
      </c>
      <c r="Q115" s="7">
        <v>1</v>
      </c>
      <c r="R115" s="7">
        <v>2</v>
      </c>
      <c r="S115" s="89">
        <v>547767</v>
      </c>
      <c r="T115" s="89">
        <v>657993</v>
      </c>
      <c r="U115" s="89">
        <v>840737</v>
      </c>
      <c r="V115" s="89">
        <v>526745</v>
      </c>
      <c r="W115" s="89">
        <v>701665</v>
      </c>
      <c r="X115" s="90">
        <v>20.1</v>
      </c>
      <c r="Y115" s="90">
        <v>27.8</v>
      </c>
      <c r="Z115" s="89">
        <v>22032</v>
      </c>
      <c r="AA115" s="89">
        <v>26977</v>
      </c>
      <c r="AB115" s="8">
        <v>48062.2</v>
      </c>
      <c r="AC115" s="8">
        <v>63264.7</v>
      </c>
      <c r="AD115" s="8">
        <v>-20</v>
      </c>
      <c r="AE115" s="8">
        <v>31.6</v>
      </c>
      <c r="AF115" s="8">
        <v>2</v>
      </c>
      <c r="AG115" s="8">
        <v>2</v>
      </c>
      <c r="AH115" s="8">
        <v>2</v>
      </c>
      <c r="AI115" s="8">
        <v>2</v>
      </c>
      <c r="AJ115" s="8">
        <v>1</v>
      </c>
      <c r="AK115" s="8">
        <v>0</v>
      </c>
      <c r="AL115" s="7"/>
      <c r="AM115" s="10"/>
      <c r="AN115" s="10"/>
      <c r="AO115" s="10"/>
      <c r="AP115" s="10"/>
      <c r="AQ115" s="10"/>
      <c r="AR115" s="10"/>
      <c r="AS115" s="10"/>
      <c r="AT115" s="10"/>
      <c r="AU115" s="10"/>
    </row>
    <row r="116" spans="1:47" s="11" customFormat="1" ht="24">
      <c r="A116" s="7">
        <v>113</v>
      </c>
      <c r="B116" s="15" t="s">
        <v>385</v>
      </c>
      <c r="C116" s="15" t="s">
        <v>397</v>
      </c>
      <c r="D116" s="7" t="s">
        <v>398</v>
      </c>
      <c r="E116" s="7">
        <v>13380523717</v>
      </c>
      <c r="F116" s="15" t="s">
        <v>182</v>
      </c>
      <c r="G116" s="73"/>
      <c r="H116" s="7"/>
      <c r="I116" s="7">
        <v>45000</v>
      </c>
      <c r="J116" s="7">
        <v>292113</v>
      </c>
      <c r="K116" s="7">
        <v>1</v>
      </c>
      <c r="L116" s="7">
        <v>1</v>
      </c>
      <c r="M116" s="7">
        <v>0</v>
      </c>
      <c r="N116" s="7">
        <v>1413</v>
      </c>
      <c r="O116" s="7">
        <v>579</v>
      </c>
      <c r="P116" s="7">
        <v>207</v>
      </c>
      <c r="Q116" s="7">
        <v>1</v>
      </c>
      <c r="R116" s="7">
        <v>3</v>
      </c>
      <c r="S116" s="89"/>
      <c r="T116" s="89">
        <v>262410</v>
      </c>
      <c r="U116" s="89">
        <v>255143</v>
      </c>
      <c r="V116" s="89">
        <v>257908</v>
      </c>
      <c r="W116" s="89">
        <v>249324</v>
      </c>
      <c r="X116" s="90">
        <v>16.8</v>
      </c>
      <c r="Y116" s="90">
        <v>-2.7</v>
      </c>
      <c r="Z116" s="89">
        <v>8569</v>
      </c>
      <c r="AA116" s="89">
        <v>8856</v>
      </c>
      <c r="AB116" s="8">
        <v>32267</v>
      </c>
      <c r="AC116" s="8">
        <v>39743</v>
      </c>
      <c r="AD116" s="8">
        <v>34</v>
      </c>
      <c r="AE116" s="8">
        <v>23.1</v>
      </c>
      <c r="AF116" s="8">
        <v>2</v>
      </c>
      <c r="AG116" s="8">
        <v>2</v>
      </c>
      <c r="AH116" s="8">
        <v>3</v>
      </c>
      <c r="AI116" s="8">
        <v>1</v>
      </c>
      <c r="AJ116" s="8">
        <v>2</v>
      </c>
      <c r="AK116" s="8">
        <v>1</v>
      </c>
      <c r="AL116" s="7"/>
      <c r="AM116" s="10"/>
      <c r="AN116" s="10"/>
      <c r="AO116" s="10"/>
      <c r="AP116" s="10"/>
      <c r="AQ116" s="10"/>
      <c r="AR116" s="10"/>
      <c r="AS116" s="10"/>
      <c r="AT116" s="10"/>
      <c r="AU116" s="10"/>
    </row>
    <row r="117" spans="1:47" s="11" customFormat="1" ht="24">
      <c r="A117" s="7">
        <v>114</v>
      </c>
      <c r="B117" s="15" t="s">
        <v>385</v>
      </c>
      <c r="C117" s="15" t="s">
        <v>399</v>
      </c>
      <c r="D117" s="7" t="s">
        <v>400</v>
      </c>
      <c r="E117" s="7" t="s">
        <v>401</v>
      </c>
      <c r="F117" s="15" t="s">
        <v>195</v>
      </c>
      <c r="G117" s="73"/>
      <c r="H117" s="7"/>
      <c r="I117" s="7">
        <v>12000</v>
      </c>
      <c r="J117" s="7">
        <v>102031.67</v>
      </c>
      <c r="K117" s="7">
        <v>1</v>
      </c>
      <c r="L117" s="7">
        <v>1</v>
      </c>
      <c r="M117" s="7">
        <v>0</v>
      </c>
      <c r="N117" s="7">
        <v>1521</v>
      </c>
      <c r="O117" s="7">
        <v>488</v>
      </c>
      <c r="P117" s="7">
        <v>188</v>
      </c>
      <c r="Q117" s="7">
        <v>1</v>
      </c>
      <c r="R117" s="7">
        <v>3</v>
      </c>
      <c r="S117" s="89">
        <v>82750.33</v>
      </c>
      <c r="T117" s="89">
        <v>98582.31</v>
      </c>
      <c r="U117" s="89">
        <v>117869.47</v>
      </c>
      <c r="V117" s="89">
        <v>95362.99</v>
      </c>
      <c r="W117" s="89">
        <v>107215.09</v>
      </c>
      <c r="X117" s="90">
        <v>19.13</v>
      </c>
      <c r="Y117" s="90">
        <v>19.56</v>
      </c>
      <c r="Z117" s="89">
        <v>3508.19</v>
      </c>
      <c r="AA117" s="89">
        <v>4206.87</v>
      </c>
      <c r="AB117" s="8">
        <v>9701.09</v>
      </c>
      <c r="AC117" s="8">
        <v>10141.9</v>
      </c>
      <c r="AD117" s="8">
        <v>4.21</v>
      </c>
      <c r="AE117" s="8">
        <v>4.54</v>
      </c>
      <c r="AF117" s="8">
        <v>1</v>
      </c>
      <c r="AG117" s="8">
        <v>2</v>
      </c>
      <c r="AH117" s="8">
        <v>3</v>
      </c>
      <c r="AI117" s="8">
        <v>2</v>
      </c>
      <c r="AJ117" s="8">
        <v>1</v>
      </c>
      <c r="AK117" s="8">
        <v>1</v>
      </c>
      <c r="AL117" s="7"/>
      <c r="AM117" s="10"/>
      <c r="AN117" s="10"/>
      <c r="AO117" s="10"/>
      <c r="AP117" s="10"/>
      <c r="AQ117" s="10"/>
      <c r="AR117" s="10"/>
      <c r="AS117" s="10"/>
      <c r="AT117" s="10"/>
      <c r="AU117" s="10"/>
    </row>
    <row r="118" spans="1:47" s="11" customFormat="1" ht="24">
      <c r="A118" s="7">
        <v>115</v>
      </c>
      <c r="B118" s="15" t="s">
        <v>385</v>
      </c>
      <c r="C118" s="15" t="s">
        <v>402</v>
      </c>
      <c r="D118" s="7" t="s">
        <v>403</v>
      </c>
      <c r="E118" s="7" t="s">
        <v>404</v>
      </c>
      <c r="F118" s="15" t="s">
        <v>195</v>
      </c>
      <c r="G118" s="73"/>
      <c r="H118" s="7"/>
      <c r="I118" s="7">
        <v>9896</v>
      </c>
      <c r="J118" s="7">
        <v>127426</v>
      </c>
      <c r="K118" s="7">
        <v>0</v>
      </c>
      <c r="L118" s="7">
        <v>1</v>
      </c>
      <c r="M118" s="7">
        <v>0</v>
      </c>
      <c r="N118" s="7">
        <v>732</v>
      </c>
      <c r="O118" s="7">
        <v>237</v>
      </c>
      <c r="P118" s="7">
        <v>74</v>
      </c>
      <c r="Q118" s="7">
        <v>1</v>
      </c>
      <c r="R118" s="7">
        <v>3</v>
      </c>
      <c r="S118" s="89">
        <v>65286</v>
      </c>
      <c r="T118" s="89">
        <v>66776</v>
      </c>
      <c r="U118" s="89">
        <v>60551</v>
      </c>
      <c r="V118" s="89">
        <v>60141</v>
      </c>
      <c r="W118" s="89">
        <v>52798</v>
      </c>
      <c r="X118" s="90">
        <v>2.3</v>
      </c>
      <c r="Y118" s="90">
        <v>-9.3</v>
      </c>
      <c r="Z118" s="89">
        <v>2136</v>
      </c>
      <c r="AA118" s="89">
        <v>1980</v>
      </c>
      <c r="AB118" s="8">
        <v>5546</v>
      </c>
      <c r="AC118" s="8">
        <v>3373</v>
      </c>
      <c r="AD118" s="8">
        <v>-48</v>
      </c>
      <c r="AE118" s="8">
        <v>-39</v>
      </c>
      <c r="AF118" s="8">
        <v>2</v>
      </c>
      <c r="AG118" s="8">
        <v>2</v>
      </c>
      <c r="AH118" s="8">
        <v>2</v>
      </c>
      <c r="AI118" s="8">
        <v>1</v>
      </c>
      <c r="AJ118" s="8">
        <v>2</v>
      </c>
      <c r="AK118" s="8">
        <v>1</v>
      </c>
      <c r="AL118" s="7"/>
      <c r="AM118" s="10"/>
      <c r="AN118" s="10"/>
      <c r="AO118" s="10"/>
      <c r="AP118" s="10"/>
      <c r="AQ118" s="10"/>
      <c r="AR118" s="10"/>
      <c r="AS118" s="10"/>
      <c r="AT118" s="10"/>
      <c r="AU118" s="10"/>
    </row>
    <row r="119" spans="1:47" s="11" customFormat="1" ht="48">
      <c r="A119" s="7">
        <v>116</v>
      </c>
      <c r="B119" s="15" t="s">
        <v>385</v>
      </c>
      <c r="C119" s="15" t="s">
        <v>405</v>
      </c>
      <c r="D119" s="7" t="s">
        <v>406</v>
      </c>
      <c r="E119" s="7">
        <v>13924811026</v>
      </c>
      <c r="F119" s="15" t="s">
        <v>195</v>
      </c>
      <c r="G119" s="73"/>
      <c r="H119" s="7"/>
      <c r="I119" s="7">
        <v>68848</v>
      </c>
      <c r="J119" s="7">
        <v>757676</v>
      </c>
      <c r="K119" s="7">
        <v>1</v>
      </c>
      <c r="L119" s="7">
        <v>1</v>
      </c>
      <c r="M119" s="7">
        <v>0</v>
      </c>
      <c r="N119" s="7">
        <v>4252</v>
      </c>
      <c r="O119" s="7">
        <v>1176</v>
      </c>
      <c r="P119" s="7">
        <v>501</v>
      </c>
      <c r="Q119" s="7">
        <v>1</v>
      </c>
      <c r="R119" s="7">
        <v>3</v>
      </c>
      <c r="S119" s="89">
        <v>305973</v>
      </c>
      <c r="T119" s="89">
        <v>439496</v>
      </c>
      <c r="U119" s="89">
        <v>513019</v>
      </c>
      <c r="V119" s="89">
        <v>381190</v>
      </c>
      <c r="W119" s="89">
        <v>446587</v>
      </c>
      <c r="X119" s="90">
        <v>44</v>
      </c>
      <c r="Y119" s="90">
        <v>17</v>
      </c>
      <c r="Z119" s="89">
        <v>15252</v>
      </c>
      <c r="AA119" s="89">
        <v>18313</v>
      </c>
      <c r="AB119" s="8">
        <v>62425</v>
      </c>
      <c r="AC119" s="8">
        <v>75585</v>
      </c>
      <c r="AD119" s="8">
        <v>20</v>
      </c>
      <c r="AE119" s="8">
        <v>21</v>
      </c>
      <c r="AF119" s="8">
        <v>2</v>
      </c>
      <c r="AG119" s="8">
        <v>2</v>
      </c>
      <c r="AH119" s="8">
        <v>3</v>
      </c>
      <c r="AI119" s="8">
        <v>2</v>
      </c>
      <c r="AJ119" s="8">
        <v>2</v>
      </c>
      <c r="AK119" s="8">
        <v>2</v>
      </c>
      <c r="AL119" s="7"/>
      <c r="AM119" s="10"/>
      <c r="AN119" s="10"/>
      <c r="AO119" s="10"/>
      <c r="AP119" s="10"/>
      <c r="AQ119" s="10"/>
      <c r="AR119" s="10"/>
      <c r="AS119" s="10"/>
      <c r="AT119" s="10"/>
      <c r="AU119" s="10"/>
    </row>
    <row r="120" spans="1:47" s="11" customFormat="1" ht="12">
      <c r="A120" s="10"/>
      <c r="B120" s="108"/>
      <c r="C120" s="108"/>
      <c r="D120" s="10"/>
      <c r="E120" s="10"/>
      <c r="F120" s="108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13"/>
      <c r="T120" s="113"/>
      <c r="U120" s="113"/>
      <c r="V120" s="113"/>
      <c r="W120" s="113"/>
      <c r="X120" s="114"/>
      <c r="Y120" s="114"/>
      <c r="Z120" s="113"/>
      <c r="AA120" s="113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</row>
    <row r="126" spans="1:243" ht="14.25">
      <c r="A126" s="14"/>
      <c r="B126" s="109"/>
      <c r="C126" s="109"/>
      <c r="D126" s="14"/>
      <c r="E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3"/>
      <c r="AC126" s="13"/>
      <c r="AD126" s="13"/>
      <c r="AE126" s="13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</row>
    <row r="127" spans="1:243" ht="14.25">
      <c r="A127" s="14"/>
      <c r="B127" s="109"/>
      <c r="C127" s="109"/>
      <c r="D127" s="14"/>
      <c r="E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3"/>
      <c r="AC127" s="13"/>
      <c r="AD127" s="13"/>
      <c r="AE127" s="13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</row>
    <row r="128" spans="1:243" ht="14.25">
      <c r="A128" s="14"/>
      <c r="B128" s="109"/>
      <c r="C128" s="109"/>
      <c r="D128" s="14"/>
      <c r="E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3"/>
      <c r="AC128" s="13"/>
      <c r="AD128" s="13"/>
      <c r="AE128" s="13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</row>
    <row r="129" spans="1:243" ht="14.25">
      <c r="A129" s="14"/>
      <c r="B129" s="109"/>
      <c r="C129" s="109"/>
      <c r="D129" s="14"/>
      <c r="E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3"/>
      <c r="AC129" s="13"/>
      <c r="AD129" s="13"/>
      <c r="AE129" s="13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</row>
    <row r="130" spans="1:243" ht="14.25">
      <c r="A130" s="14"/>
      <c r="B130" s="109"/>
      <c r="C130" s="109"/>
      <c r="D130" s="14"/>
      <c r="E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3"/>
      <c r="AC130" s="13"/>
      <c r="AD130" s="13"/>
      <c r="AE130" s="13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</row>
    <row r="131" spans="1:243" ht="14.25">
      <c r="A131" s="14"/>
      <c r="B131" s="109"/>
      <c r="C131" s="109"/>
      <c r="D131" s="14"/>
      <c r="E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3"/>
      <c r="AC131" s="13"/>
      <c r="AD131" s="13"/>
      <c r="AE131" s="13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</row>
    <row r="132" spans="1:243" ht="14.25">
      <c r="A132" s="14"/>
      <c r="B132" s="109"/>
      <c r="C132" s="109"/>
      <c r="D132" s="14"/>
      <c r="E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3"/>
      <c r="AC132" s="13"/>
      <c r="AD132" s="13"/>
      <c r="AE132" s="13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</row>
    <row r="133" spans="1:243" ht="14.25">
      <c r="A133" s="14"/>
      <c r="B133" s="109"/>
      <c r="C133" s="109"/>
      <c r="D133" s="14"/>
      <c r="E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3"/>
      <c r="AC133" s="13"/>
      <c r="AD133" s="13"/>
      <c r="AE133" s="13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</row>
    <row r="134" spans="1:243" ht="14.25">
      <c r="A134" s="14"/>
      <c r="B134" s="109"/>
      <c r="C134" s="109"/>
      <c r="D134" s="14"/>
      <c r="E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3"/>
      <c r="AC134" s="13"/>
      <c r="AD134" s="13"/>
      <c r="AE134" s="13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</row>
    <row r="135" spans="1:243" ht="14.25">
      <c r="A135" s="14"/>
      <c r="B135" s="109"/>
      <c r="C135" s="109"/>
      <c r="D135" s="14"/>
      <c r="E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3"/>
      <c r="AC135" s="13"/>
      <c r="AD135" s="13"/>
      <c r="AE135" s="13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</row>
    <row r="136" spans="1:243" ht="14.25">
      <c r="A136" s="14"/>
      <c r="B136" s="109"/>
      <c r="C136" s="109"/>
      <c r="D136" s="14"/>
      <c r="E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3"/>
      <c r="AC136" s="13"/>
      <c r="AD136" s="13"/>
      <c r="AE136" s="13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</row>
    <row r="137" spans="1:243" ht="14.25">
      <c r="A137" s="14"/>
      <c r="B137" s="109"/>
      <c r="C137" s="109"/>
      <c r="D137" s="14"/>
      <c r="E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3"/>
      <c r="AC137" s="13"/>
      <c r="AD137" s="13"/>
      <c r="AE137" s="13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</row>
    <row r="138" spans="1:243" ht="14.25">
      <c r="A138" s="14"/>
      <c r="B138" s="109"/>
      <c r="C138" s="109"/>
      <c r="D138" s="14"/>
      <c r="E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3"/>
      <c r="AC138" s="13"/>
      <c r="AD138" s="13"/>
      <c r="AE138" s="13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</row>
    <row r="139" spans="1:243" ht="14.25">
      <c r="A139" s="14"/>
      <c r="B139" s="109"/>
      <c r="C139" s="109"/>
      <c r="D139" s="14"/>
      <c r="E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3"/>
      <c r="AC139" s="13"/>
      <c r="AD139" s="13"/>
      <c r="AE139" s="13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</row>
    <row r="140" spans="1:243" ht="14.25">
      <c r="A140" s="14"/>
      <c r="B140" s="109"/>
      <c r="C140" s="109"/>
      <c r="D140" s="14"/>
      <c r="E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3"/>
      <c r="AC140" s="13"/>
      <c r="AD140" s="13"/>
      <c r="AE140" s="13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</row>
    <row r="141" spans="1:243" ht="14.25">
      <c r="A141" s="14"/>
      <c r="B141" s="109"/>
      <c r="C141" s="109"/>
      <c r="D141" s="14"/>
      <c r="E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3"/>
      <c r="AC141" s="13"/>
      <c r="AD141" s="13"/>
      <c r="AE141" s="13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</row>
    <row r="142" spans="1:243" ht="14.25">
      <c r="A142" s="14"/>
      <c r="B142" s="109"/>
      <c r="C142" s="109"/>
      <c r="D142" s="14"/>
      <c r="E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3"/>
      <c r="AC142" s="13"/>
      <c r="AD142" s="13"/>
      <c r="AE142" s="13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</row>
    <row r="143" spans="1:243" ht="14.25">
      <c r="A143" s="14"/>
      <c r="B143" s="109"/>
      <c r="C143" s="109"/>
      <c r="D143" s="14"/>
      <c r="E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3"/>
      <c r="AC143" s="13"/>
      <c r="AD143" s="13"/>
      <c r="AE143" s="13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</row>
    <row r="144" spans="1:243" ht="14.25">
      <c r="A144" s="14"/>
      <c r="B144" s="109"/>
      <c r="C144" s="109"/>
      <c r="D144" s="14"/>
      <c r="E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3"/>
      <c r="AC144" s="13"/>
      <c r="AD144" s="13"/>
      <c r="AE144" s="13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</row>
    <row r="145" spans="1:243" ht="14.25">
      <c r="A145" s="14"/>
      <c r="B145" s="109"/>
      <c r="C145" s="109"/>
      <c r="D145" s="14"/>
      <c r="E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3"/>
      <c r="AC145" s="13"/>
      <c r="AD145" s="13"/>
      <c r="AE145" s="13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</row>
    <row r="146" spans="1:243" ht="14.25">
      <c r="A146" s="14"/>
      <c r="B146" s="109"/>
      <c r="C146" s="109"/>
      <c r="D146" s="14"/>
      <c r="E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3"/>
      <c r="AC146" s="13"/>
      <c r="AD146" s="13"/>
      <c r="AE146" s="13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</row>
    <row r="147" spans="1:243" ht="14.25">
      <c r="A147" s="14"/>
      <c r="B147" s="109"/>
      <c r="C147" s="109"/>
      <c r="D147" s="14"/>
      <c r="E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3"/>
      <c r="AC147" s="13"/>
      <c r="AD147" s="13"/>
      <c r="AE147" s="13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</row>
    <row r="148" spans="1:243" ht="14.25">
      <c r="A148" s="14"/>
      <c r="B148" s="109"/>
      <c r="C148" s="109"/>
      <c r="D148" s="14"/>
      <c r="E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3"/>
      <c r="AC148" s="13"/>
      <c r="AD148" s="13"/>
      <c r="AE148" s="13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</row>
    <row r="149" spans="1:243" ht="14.25">
      <c r="A149" s="14"/>
      <c r="B149" s="109"/>
      <c r="C149" s="109"/>
      <c r="D149" s="14"/>
      <c r="E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3"/>
      <c r="AC149" s="13"/>
      <c r="AD149" s="13"/>
      <c r="AE149" s="13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</row>
    <row r="150" spans="1:243" ht="14.25">
      <c r="A150" s="14"/>
      <c r="B150" s="109"/>
      <c r="C150" s="109"/>
      <c r="D150" s="14"/>
      <c r="E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3"/>
      <c r="AC150" s="13"/>
      <c r="AD150" s="13"/>
      <c r="AE150" s="13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</row>
    <row r="151" spans="1:243" ht="14.25">
      <c r="A151" s="14"/>
      <c r="B151" s="109"/>
      <c r="C151" s="109"/>
      <c r="D151" s="14"/>
      <c r="E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3"/>
      <c r="AC151" s="13"/>
      <c r="AD151" s="13"/>
      <c r="AE151" s="13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</row>
    <row r="152" spans="1:243" ht="14.25">
      <c r="A152" s="14"/>
      <c r="B152" s="109"/>
      <c r="C152" s="109"/>
      <c r="D152" s="14"/>
      <c r="E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3"/>
      <c r="AC152" s="13"/>
      <c r="AD152" s="13"/>
      <c r="AE152" s="13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</row>
    <row r="153" spans="1:243" ht="14.25">
      <c r="A153" s="14"/>
      <c r="B153" s="109"/>
      <c r="C153" s="109"/>
      <c r="D153" s="14"/>
      <c r="E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3"/>
      <c r="AC153" s="13"/>
      <c r="AD153" s="13"/>
      <c r="AE153" s="13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</row>
    <row r="154" spans="1:243" ht="14.25">
      <c r="A154" s="14"/>
      <c r="B154" s="109"/>
      <c r="C154" s="109"/>
      <c r="D154" s="14"/>
      <c r="E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3"/>
      <c r="AC154" s="13"/>
      <c r="AD154" s="13"/>
      <c r="AE154" s="13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</row>
    <row r="155" spans="1:243" ht="14.25">
      <c r="A155" s="14"/>
      <c r="B155" s="109"/>
      <c r="C155" s="109"/>
      <c r="D155" s="14"/>
      <c r="E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3"/>
      <c r="AC155" s="13"/>
      <c r="AD155" s="13"/>
      <c r="AE155" s="13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</row>
    <row r="156" spans="1:243" ht="14.25">
      <c r="A156" s="14"/>
      <c r="B156" s="109"/>
      <c r="C156" s="109"/>
      <c r="D156" s="14"/>
      <c r="E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3"/>
      <c r="AC156" s="13"/>
      <c r="AD156" s="13"/>
      <c r="AE156" s="13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</row>
    <row r="157" spans="1:243" ht="14.25">
      <c r="A157" s="14"/>
      <c r="B157" s="109"/>
      <c r="C157" s="109"/>
      <c r="D157" s="14"/>
      <c r="E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3"/>
      <c r="AC157" s="13"/>
      <c r="AD157" s="13"/>
      <c r="AE157" s="13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</row>
    <row r="158" spans="1:243" ht="14.25">
      <c r="A158" s="14"/>
      <c r="B158" s="109"/>
      <c r="C158" s="109"/>
      <c r="D158" s="14"/>
      <c r="E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3"/>
      <c r="AC158" s="13"/>
      <c r="AD158" s="13"/>
      <c r="AE158" s="13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</row>
    <row r="159" spans="1:243" ht="14.25">
      <c r="A159" s="14"/>
      <c r="B159" s="109"/>
      <c r="C159" s="109"/>
      <c r="D159" s="14"/>
      <c r="E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3"/>
      <c r="AC159" s="13"/>
      <c r="AD159" s="13"/>
      <c r="AE159" s="13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  <c r="IH159" s="14"/>
      <c r="II159" s="14"/>
    </row>
    <row r="160" spans="1:243" ht="14.25">
      <c r="A160" s="14"/>
      <c r="B160" s="109"/>
      <c r="C160" s="109"/>
      <c r="D160" s="14"/>
      <c r="E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3"/>
      <c r="AC160" s="13"/>
      <c r="AD160" s="13"/>
      <c r="AE160" s="13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  <c r="IH160" s="14"/>
      <c r="II160" s="14"/>
    </row>
    <row r="161" spans="1:243" ht="14.25">
      <c r="A161" s="14"/>
      <c r="B161" s="109"/>
      <c r="C161" s="109"/>
      <c r="D161" s="14"/>
      <c r="E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3"/>
      <c r="AC161" s="13"/>
      <c r="AD161" s="13"/>
      <c r="AE161" s="13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  <c r="IH161" s="14"/>
      <c r="II161" s="14"/>
    </row>
    <row r="162" spans="1:243" ht="14.25">
      <c r="A162" s="14"/>
      <c r="B162" s="109"/>
      <c r="C162" s="109"/>
      <c r="D162" s="14"/>
      <c r="E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3"/>
      <c r="AC162" s="13"/>
      <c r="AD162" s="13"/>
      <c r="AE162" s="13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  <c r="IH162" s="14"/>
      <c r="II162" s="14"/>
    </row>
    <row r="163" spans="1:243" ht="14.25">
      <c r="A163" s="14"/>
      <c r="B163" s="109"/>
      <c r="C163" s="109"/>
      <c r="D163" s="14"/>
      <c r="E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3"/>
      <c r="AC163" s="13"/>
      <c r="AD163" s="13"/>
      <c r="AE163" s="13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  <c r="IH163" s="14"/>
      <c r="II163" s="14"/>
    </row>
    <row r="164" spans="1:243" ht="14.25">
      <c r="A164" s="14"/>
      <c r="B164" s="109"/>
      <c r="C164" s="109"/>
      <c r="D164" s="14"/>
      <c r="E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3"/>
      <c r="AC164" s="13"/>
      <c r="AD164" s="13"/>
      <c r="AE164" s="13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  <c r="IH164" s="14"/>
      <c r="II164" s="14"/>
    </row>
    <row r="165" spans="1:243" ht="14.25">
      <c r="A165" s="14"/>
      <c r="B165" s="109"/>
      <c r="C165" s="109"/>
      <c r="D165" s="14"/>
      <c r="E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3"/>
      <c r="AC165" s="13"/>
      <c r="AD165" s="13"/>
      <c r="AE165" s="13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  <c r="IH165" s="14"/>
      <c r="II165" s="14"/>
    </row>
    <row r="166" spans="1:243" ht="14.25">
      <c r="A166" s="14"/>
      <c r="B166" s="109"/>
      <c r="C166" s="109"/>
      <c r="D166" s="14"/>
      <c r="E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3"/>
      <c r="AC166" s="13"/>
      <c r="AD166" s="13"/>
      <c r="AE166" s="13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  <c r="IH166" s="14"/>
      <c r="II166" s="14"/>
    </row>
    <row r="167" spans="1:243" ht="14.25">
      <c r="A167" s="14"/>
      <c r="B167" s="109"/>
      <c r="C167" s="109"/>
      <c r="D167" s="14"/>
      <c r="E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3"/>
      <c r="AC167" s="13"/>
      <c r="AD167" s="13"/>
      <c r="AE167" s="13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  <c r="IH167" s="14"/>
      <c r="II167" s="14"/>
    </row>
    <row r="168" spans="1:243" ht="14.25">
      <c r="A168" s="14"/>
      <c r="B168" s="109"/>
      <c r="C168" s="109"/>
      <c r="D168" s="14"/>
      <c r="E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3"/>
      <c r="AC168" s="13"/>
      <c r="AD168" s="13"/>
      <c r="AE168" s="13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</row>
    <row r="169" spans="1:243" ht="14.25">
      <c r="A169" s="14"/>
      <c r="B169" s="109"/>
      <c r="C169" s="109"/>
      <c r="D169" s="14"/>
      <c r="E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3"/>
      <c r="AC169" s="13"/>
      <c r="AD169" s="13"/>
      <c r="AE169" s="13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</row>
  </sheetData>
  <sheetProtection/>
  <autoFilter ref="A3:AL119"/>
  <mergeCells count="1">
    <mergeCell ref="A1:AA1"/>
  </mergeCells>
  <printOptions/>
  <pageMargins left="0.35" right="0.35" top="0.59" bottom="0.59" header="0.51" footer="0.51"/>
  <pageSetup horizontalDpi="600" verticalDpi="600" orientation="landscape" paperSize="8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L161"/>
  <sheetViews>
    <sheetView zoomScaleSheetLayoutView="100" workbookViewId="0" topLeftCell="A1">
      <pane ySplit="3" topLeftCell="A4" activePane="bottomLeft" state="frozen"/>
      <selection pane="bottomLeft" activeCell="C20" sqref="C20"/>
    </sheetView>
  </sheetViews>
  <sheetFormatPr defaultColWidth="9.00390625" defaultRowHeight="14.25"/>
  <cols>
    <col min="1" max="1" width="5.75390625" style="11" customWidth="1"/>
    <col min="2" max="2" width="6.50390625" style="11" customWidth="1"/>
    <col min="3" max="3" width="17.625" style="12" customWidth="1"/>
    <col min="4" max="4" width="7.25390625" style="11" customWidth="1"/>
    <col min="5" max="5" width="12.25390625" style="11" customWidth="1"/>
    <col min="6" max="6" width="14.25390625" style="12" customWidth="1"/>
    <col min="7" max="11" width="8.25390625" style="52" customWidth="1"/>
    <col min="12" max="12" width="6.50390625" style="39" customWidth="1"/>
    <col min="13" max="13" width="7.75390625" style="39" customWidth="1"/>
    <col min="14" max="14" width="7.00390625" style="39" customWidth="1"/>
    <col min="15" max="15" width="5.25390625" style="39" customWidth="1"/>
    <col min="16" max="19" width="8.25390625" style="52" customWidth="1"/>
    <col min="20" max="20" width="7.625" style="39" customWidth="1"/>
    <col min="21" max="21" width="8.25390625" style="39" customWidth="1"/>
    <col min="22" max="22" width="9.625" style="39" customWidth="1"/>
    <col min="23" max="23" width="9.75390625" style="39" customWidth="1"/>
    <col min="24" max="24" width="8.875" style="39" customWidth="1"/>
    <col min="25" max="220" width="9.00390625" style="4" customWidth="1"/>
    <col min="221" max="16384" width="9.00390625" style="40" customWidth="1"/>
  </cols>
  <sheetData>
    <row r="1" spans="1:24" s="4" customFormat="1" ht="20.25">
      <c r="A1" s="20" t="s">
        <v>407</v>
      </c>
      <c r="B1" s="20"/>
      <c r="C1" s="41"/>
      <c r="D1" s="20"/>
      <c r="E1" s="20"/>
      <c r="F1" s="41"/>
      <c r="G1" s="53"/>
      <c r="H1" s="53"/>
      <c r="I1" s="53"/>
      <c r="J1" s="53"/>
      <c r="K1" s="53"/>
      <c r="L1" s="49"/>
      <c r="M1" s="49"/>
      <c r="N1" s="49"/>
      <c r="O1" s="49"/>
      <c r="P1" s="53"/>
      <c r="Q1" s="53"/>
      <c r="R1" s="53"/>
      <c r="S1" s="53"/>
      <c r="T1" s="49"/>
      <c r="U1" s="49"/>
      <c r="V1" s="49"/>
      <c r="W1" s="49"/>
      <c r="X1" s="49"/>
    </row>
    <row r="2" spans="23:24" ht="16.5" customHeight="1">
      <c r="W2" s="60" t="s">
        <v>408</v>
      </c>
      <c r="X2" s="60"/>
    </row>
    <row r="3" spans="1:33" s="4" customFormat="1" ht="58.5" customHeight="1">
      <c r="A3" s="5" t="s">
        <v>87</v>
      </c>
      <c r="B3" s="5" t="s">
        <v>88</v>
      </c>
      <c r="C3" s="5" t="s">
        <v>89</v>
      </c>
      <c r="D3" s="5" t="s">
        <v>90</v>
      </c>
      <c r="E3" s="5" t="s">
        <v>91</v>
      </c>
      <c r="F3" s="5" t="s">
        <v>92</v>
      </c>
      <c r="G3" s="54" t="s">
        <v>409</v>
      </c>
      <c r="H3" s="55" t="s">
        <v>410</v>
      </c>
      <c r="I3" s="56" t="s">
        <v>411</v>
      </c>
      <c r="J3" s="57" t="s">
        <v>412</v>
      </c>
      <c r="K3" s="58" t="s">
        <v>413</v>
      </c>
      <c r="L3" s="59" t="s">
        <v>414</v>
      </c>
      <c r="M3" s="59" t="s">
        <v>415</v>
      </c>
      <c r="N3" s="59" t="s">
        <v>416</v>
      </c>
      <c r="O3" s="59" t="s">
        <v>417</v>
      </c>
      <c r="P3" s="58" t="s">
        <v>418</v>
      </c>
      <c r="Q3" s="58" t="s">
        <v>419</v>
      </c>
      <c r="R3" s="58" t="s">
        <v>420</v>
      </c>
      <c r="S3" s="58" t="s">
        <v>421</v>
      </c>
      <c r="T3" s="59" t="s">
        <v>422</v>
      </c>
      <c r="U3" s="61" t="s">
        <v>423</v>
      </c>
      <c r="V3" s="61" t="s">
        <v>424</v>
      </c>
      <c r="W3" s="61" t="s">
        <v>425</v>
      </c>
      <c r="X3" s="61" t="s">
        <v>426</v>
      </c>
      <c r="Y3" s="51"/>
      <c r="Z3" s="51"/>
      <c r="AA3" s="51"/>
      <c r="AB3" s="51"/>
      <c r="AC3" s="51"/>
      <c r="AD3" s="51"/>
      <c r="AE3" s="51"/>
      <c r="AF3" s="51"/>
      <c r="AG3" s="51"/>
    </row>
    <row r="4" spans="1:33" s="4" customFormat="1" ht="24.75" customHeight="1">
      <c r="A4" s="7">
        <v>1</v>
      </c>
      <c r="B4" s="15" t="s">
        <v>124</v>
      </c>
      <c r="C4" s="15" t="s">
        <v>125</v>
      </c>
      <c r="D4" s="7" t="s">
        <v>126</v>
      </c>
      <c r="E4" s="7">
        <v>18692026276</v>
      </c>
      <c r="F4" s="15" t="s">
        <v>127</v>
      </c>
      <c r="G4" s="54">
        <f>'基础数据表'!J4/'基础数据表'!N4</f>
        <v>92.89051428571429</v>
      </c>
      <c r="H4" s="54">
        <f>('基础数据表'!T4+'基础数据表'!U4)/2/'基础数据表'!N4</f>
        <v>86.91714285714286</v>
      </c>
      <c r="I4" s="56">
        <f>('基础数据表'!AB4+'基础数据表'!AC4)/2/'基础数据表'!J4*100</f>
        <v>4.8228821149814465</v>
      </c>
      <c r="J4" s="56">
        <f>IF(AND('基础数据表'!X4&lt;=0,'基础数据表'!Y4&gt;0),'基础数据表'!Y4*0.5,IF(AND('基础数据表'!X4&gt;0,'基础数据表'!Y4&lt;=0),'基础数据表'!X4*0.5,IF(AND('基础数据表'!X4&gt;0,'基础数据表'!Y4&gt;0),'基础数据表'!X4*0.5+'基础数据表'!Y4*0.5,0)))</f>
        <v>1.2</v>
      </c>
      <c r="K4" s="58">
        <f>IF(AND('基础数据表'!AD4&lt;=0,'基础数据表'!AE4&gt;0),'基础数据表'!AE4*0.5,IF(AND('基础数据表'!AD4&gt;0,'基础数据表'!AE4&lt;=0),'基础数据表'!AD4*0.5,IF(AND('基础数据表'!AD4&gt;0,'基础数据表'!AE4&gt;0),'基础数据表'!AE4*0.5+'基础数据表'!AD4*0.5,0)))</f>
        <v>0</v>
      </c>
      <c r="L4" s="59">
        <f>'基础数据表'!AF4</f>
        <v>1</v>
      </c>
      <c r="M4" s="59">
        <f>'基础数据表'!AG4</f>
        <v>2</v>
      </c>
      <c r="N4" s="59">
        <f>IF(AND('基础数据表'!L4=0,'基础数据表'!M4=0),0,1)</f>
        <v>1</v>
      </c>
      <c r="O4" s="59">
        <f>'基础数据表'!K4</f>
        <v>0</v>
      </c>
      <c r="P4" s="58">
        <f>'基础数据表'!P4/'基础数据表'!N4*100</f>
        <v>37.142857142857146</v>
      </c>
      <c r="Q4" s="58">
        <f>'基础数据表'!O4/'基础数据表'!N4*100</f>
        <v>66.85714285714286</v>
      </c>
      <c r="R4" s="58">
        <f>('基础数据表'!Z4+'基础数据表'!AA4)/('基础数据表'!T4+'基础数据表'!U4)*100</f>
        <v>5.630978600308997</v>
      </c>
      <c r="S4" s="58">
        <f>('基础数据表'!Z4+'基础数据表'!AA4)/2/'基础数据表'!P4</f>
        <v>13.176923076923076</v>
      </c>
      <c r="T4" s="59">
        <f>'基础数据表'!R4</f>
        <v>2</v>
      </c>
      <c r="U4" s="59">
        <f>'基础数据表'!AJ4</f>
        <v>1</v>
      </c>
      <c r="V4" s="59">
        <f>'基础数据表'!AI4</f>
        <v>1</v>
      </c>
      <c r="W4" s="59">
        <f>'基础数据表'!AK4</f>
        <v>0</v>
      </c>
      <c r="X4" s="59">
        <f>'基础数据表'!AH4</f>
        <v>2</v>
      </c>
      <c r="Y4" s="51"/>
      <c r="Z4" s="51"/>
      <c r="AA4" s="51"/>
      <c r="AB4" s="51"/>
      <c r="AC4" s="51"/>
      <c r="AD4" s="51"/>
      <c r="AE4" s="51"/>
      <c r="AF4" s="51"/>
      <c r="AG4" s="51"/>
    </row>
    <row r="5" spans="1:33" s="4" customFormat="1" ht="24.75" customHeight="1">
      <c r="A5" s="7">
        <v>2</v>
      </c>
      <c r="B5" s="15" t="s">
        <v>124</v>
      </c>
      <c r="C5" s="15" t="s">
        <v>128</v>
      </c>
      <c r="D5" s="7" t="s">
        <v>129</v>
      </c>
      <c r="E5" s="7">
        <v>2062847159</v>
      </c>
      <c r="F5" s="15" t="s">
        <v>127</v>
      </c>
      <c r="G5" s="54">
        <f>'基础数据表'!J5/'基础数据表'!N5</f>
        <v>59.80608365019011</v>
      </c>
      <c r="H5" s="54">
        <f>('基础数据表'!T5+'基础数据表'!U5)/2/'基础数据表'!N5</f>
        <v>30.004752851711025</v>
      </c>
      <c r="I5" s="56">
        <f>('基础数据表'!AB5+'基础数据表'!AC5)/2/'基础数据表'!J5*100</f>
        <v>3.2583126708627375</v>
      </c>
      <c r="J5" s="56">
        <f>IF(AND('基础数据表'!X5&lt;=0,'基础数据表'!Y5&gt;0),'基础数据表'!Y5*0.5,IF(AND('基础数据表'!X5&gt;0,'基础数据表'!Y5&lt;=0),'基础数据表'!X5*0.5,IF(AND('基础数据表'!X5&gt;0,'基础数据表'!Y5&gt;0),'基础数据表'!X5*0.5+'基础数据表'!Y5*0.5,0)))</f>
        <v>50</v>
      </c>
      <c r="K5" s="58">
        <f>IF(AND('基础数据表'!AD5&lt;=0,'基础数据表'!AE5&gt;0),'基础数据表'!AE5*0.5,IF(AND('基础数据表'!AD5&gt;0,'基础数据表'!AE5&lt;=0),'基础数据表'!AD5*0.5,IF(AND('基础数据表'!AD5&gt;0,'基础数据表'!AE5&gt;0),'基础数据表'!AE5*0.5+'基础数据表'!AD5*0.5,0)))</f>
        <v>173.5</v>
      </c>
      <c r="L5" s="59">
        <f>'基础数据表'!AF5</f>
        <v>2</v>
      </c>
      <c r="M5" s="59">
        <f>'基础数据表'!AG5</f>
        <v>2</v>
      </c>
      <c r="N5" s="59">
        <f>IF(AND('基础数据表'!L5=0,'基础数据表'!M5=0),0,1)</f>
        <v>1</v>
      </c>
      <c r="O5" s="59">
        <f>'基础数据表'!K5</f>
        <v>0</v>
      </c>
      <c r="P5" s="58">
        <f>'基础数据表'!P5/'基础数据表'!N5*100</f>
        <v>60.836501901140686</v>
      </c>
      <c r="Q5" s="58">
        <f>'基础数据表'!O5/'基础数据表'!N5*100</f>
        <v>94.48669201520913</v>
      </c>
      <c r="R5" s="58">
        <f>('基础数据表'!Z5+'基础数据表'!AA5)/('基础数据表'!T5+'基础数据表'!U5)*100</f>
        <v>7.235862505940123</v>
      </c>
      <c r="S5" s="58">
        <f>('基础数据表'!Z5+'基础数据表'!AA5)/2/'基础数据表'!P5</f>
        <v>3.56875</v>
      </c>
      <c r="T5" s="59">
        <f>'基础数据表'!R5</f>
        <v>3</v>
      </c>
      <c r="U5" s="59">
        <f>'基础数据表'!AJ5</f>
        <v>2</v>
      </c>
      <c r="V5" s="59">
        <f>'基础数据表'!AI5</f>
        <v>1</v>
      </c>
      <c r="W5" s="59">
        <f>'基础数据表'!AK5</f>
        <v>1</v>
      </c>
      <c r="X5" s="59">
        <f>'基础数据表'!AH5</f>
        <v>3</v>
      </c>
      <c r="Y5" s="51"/>
      <c r="Z5" s="51"/>
      <c r="AA5" s="51"/>
      <c r="AB5" s="51"/>
      <c r="AC5" s="51"/>
      <c r="AD5" s="51"/>
      <c r="AE5" s="51"/>
      <c r="AF5" s="51"/>
      <c r="AG5" s="51"/>
    </row>
    <row r="6" spans="1:33" s="4" customFormat="1" ht="24.75" customHeight="1">
      <c r="A6" s="7">
        <v>3</v>
      </c>
      <c r="B6" s="15" t="s">
        <v>124</v>
      </c>
      <c r="C6" s="15" t="s">
        <v>130</v>
      </c>
      <c r="D6" s="7" t="s">
        <v>131</v>
      </c>
      <c r="E6" s="7">
        <v>18819497991</v>
      </c>
      <c r="F6" s="15" t="s">
        <v>127</v>
      </c>
      <c r="G6" s="54">
        <f>'基础数据表'!J6/'基础数据表'!N6</f>
        <v>391.64285714285717</v>
      </c>
      <c r="H6" s="54">
        <f>('基础数据表'!T6+'基础数据表'!U6)/2/'基础数据表'!N6</f>
        <v>362.3029100529101</v>
      </c>
      <c r="I6" s="56">
        <f>('基础数据表'!AB6+'基础数据表'!AC6)/2/'基础数据表'!J6*100</f>
        <v>5.450517086482798</v>
      </c>
      <c r="J6" s="56">
        <f>IF(AND('基础数据表'!X6&lt;=0,'基础数据表'!Y6&gt;0),'基础数据表'!Y6*0.5,IF(AND('基础数据表'!X6&gt;0,'基础数据表'!Y6&lt;=0),'基础数据表'!X6*0.5,IF(AND('基础数据表'!X6&gt;0,'基础数据表'!Y6&gt;0),'基础数据表'!X6*0.5+'基础数据表'!Y6*0.5,0)))</f>
        <v>36.5</v>
      </c>
      <c r="K6" s="58">
        <f>IF(AND('基础数据表'!AD6&lt;=0,'基础数据表'!AE6&gt;0),'基础数据表'!AE6*0.5,IF(AND('基础数据表'!AD6&gt;0,'基础数据表'!AE6&lt;=0),'基础数据表'!AD6*0.5,IF(AND('基础数据表'!AD6&gt;0,'基础数据表'!AE6&gt;0),'基础数据表'!AE6*0.5+'基础数据表'!AD6*0.5,0)))</f>
        <v>29.5</v>
      </c>
      <c r="L6" s="59">
        <f>'基础数据表'!AF6</f>
        <v>2</v>
      </c>
      <c r="M6" s="59">
        <f>'基础数据表'!AG6</f>
        <v>2</v>
      </c>
      <c r="N6" s="59">
        <f>IF(AND('基础数据表'!L6=0,'基础数据表'!M6=0),0,1)</f>
        <v>1</v>
      </c>
      <c r="O6" s="59">
        <f>'基础数据表'!K6</f>
        <v>0</v>
      </c>
      <c r="P6" s="58">
        <f>'基础数据表'!P6/'基础数据表'!N6*100</f>
        <v>47.883597883597886</v>
      </c>
      <c r="Q6" s="58">
        <f>'基础数据表'!O6/'基础数据表'!N6*100</f>
        <v>75.13227513227513</v>
      </c>
      <c r="R6" s="58">
        <f>('基础数据表'!Z6+'基础数据表'!AA6)/('基础数据表'!T6+'基础数据表'!U6)*100</f>
        <v>3.9302521714049963</v>
      </c>
      <c r="S6" s="58">
        <f>('基础数据表'!Z6+'基础数据表'!AA6)/2/'基础数据表'!P6</f>
        <v>29.73756906077348</v>
      </c>
      <c r="T6" s="59">
        <f>'基础数据表'!R6</f>
        <v>2</v>
      </c>
      <c r="U6" s="59">
        <f>'基础数据表'!AJ6</f>
        <v>2</v>
      </c>
      <c r="V6" s="59">
        <f>'基础数据表'!AI6</f>
        <v>1</v>
      </c>
      <c r="W6" s="59">
        <f>'基础数据表'!AK6</f>
        <v>1</v>
      </c>
      <c r="X6" s="59">
        <f>'基础数据表'!AH6</f>
        <v>3</v>
      </c>
      <c r="Y6" s="51"/>
      <c r="Z6" s="51"/>
      <c r="AA6" s="51"/>
      <c r="AB6" s="51"/>
      <c r="AC6" s="51"/>
      <c r="AD6" s="51"/>
      <c r="AE6" s="51"/>
      <c r="AF6" s="51"/>
      <c r="AG6" s="51"/>
    </row>
    <row r="7" spans="1:33" s="4" customFormat="1" ht="24.75" customHeight="1">
      <c r="A7" s="7">
        <v>4</v>
      </c>
      <c r="B7" s="15" t="s">
        <v>124</v>
      </c>
      <c r="C7" s="15" t="s">
        <v>132</v>
      </c>
      <c r="D7" s="7" t="s">
        <v>133</v>
      </c>
      <c r="E7" s="7">
        <v>13928728701</v>
      </c>
      <c r="F7" s="15" t="s">
        <v>127</v>
      </c>
      <c r="G7" s="54">
        <f>'基础数据表'!J7/'基础数据表'!N7</f>
        <v>133.22731906218144</v>
      </c>
      <c r="H7" s="54">
        <f>('基础数据表'!T7+'基础数据表'!U7)/2/'基础数据表'!N7</f>
        <v>61.957186544342505</v>
      </c>
      <c r="I7" s="56">
        <f>('基础数据表'!AB7+'基础数据表'!AC7)/2/'基础数据表'!J7*100</f>
        <v>9.449409316275938</v>
      </c>
      <c r="J7" s="56">
        <f>IF(AND('基础数据表'!X7&lt;=0,'基础数据表'!Y7&gt;0),'基础数据表'!Y7*0.5,IF(AND('基础数据表'!X7&gt;0,'基础数据表'!Y7&lt;=0),'基础数据表'!X7*0.5,IF(AND('基础数据表'!X7&gt;0,'基础数据表'!Y7&gt;0),'基础数据表'!X7*0.5+'基础数据表'!Y7*0.5,0)))</f>
        <v>34.41</v>
      </c>
      <c r="K7" s="58">
        <f>IF(AND('基础数据表'!AD7&lt;=0,'基础数据表'!AE7&gt;0),'基础数据表'!AE7*0.5,IF(AND('基础数据表'!AD7&gt;0,'基础数据表'!AE7&lt;=0),'基础数据表'!AD7*0.5,IF(AND('基础数据表'!AD7&gt;0,'基础数据表'!AE7&gt;0),'基础数据表'!AE7*0.5+'基础数据表'!AD7*0.5,0)))</f>
        <v>23.48</v>
      </c>
      <c r="L7" s="59">
        <f>'基础数据表'!AF7</f>
        <v>2</v>
      </c>
      <c r="M7" s="59">
        <f>'基础数据表'!AG7</f>
        <v>2</v>
      </c>
      <c r="N7" s="59">
        <f>IF(AND('基础数据表'!L7=0,'基础数据表'!M7=0),0,1)</f>
        <v>1</v>
      </c>
      <c r="O7" s="59">
        <f>'基础数据表'!K7</f>
        <v>1</v>
      </c>
      <c r="P7" s="58">
        <f>'基础数据表'!P7/'基础数据表'!N7*100</f>
        <v>19.367991845056064</v>
      </c>
      <c r="Q7" s="58">
        <f>'基础数据表'!O7/'基础数据表'!N7*100</f>
        <v>35.372069317023445</v>
      </c>
      <c r="R7" s="58">
        <f>('基础数据表'!Z7+'基础数据表'!AA7)/('基础数据表'!T7+'基础数据表'!U7)*100</f>
        <v>11.85176044751563</v>
      </c>
      <c r="S7" s="58">
        <f>('基础数据表'!Z7+'基础数据表'!AA7)/2/'基础数据表'!P7</f>
        <v>37.91315789473684</v>
      </c>
      <c r="T7" s="59">
        <f>'基础数据表'!R7</f>
        <v>3</v>
      </c>
      <c r="U7" s="59">
        <f>'基础数据表'!AJ7</f>
        <v>2</v>
      </c>
      <c r="V7" s="59">
        <f>'基础数据表'!AI7</f>
        <v>2</v>
      </c>
      <c r="W7" s="59">
        <f>'基础数据表'!AK7</f>
        <v>1</v>
      </c>
      <c r="X7" s="59">
        <f>'基础数据表'!AH7</f>
        <v>3</v>
      </c>
      <c r="Y7" s="51"/>
      <c r="Z7" s="51"/>
      <c r="AA7" s="51"/>
      <c r="AB7" s="51"/>
      <c r="AC7" s="51"/>
      <c r="AD7" s="51"/>
      <c r="AE7" s="51"/>
      <c r="AF7" s="51"/>
      <c r="AG7" s="51"/>
    </row>
    <row r="8" spans="1:33" s="4" customFormat="1" ht="24.75" customHeight="1">
      <c r="A8" s="7">
        <v>5</v>
      </c>
      <c r="B8" s="15" t="s">
        <v>124</v>
      </c>
      <c r="C8" s="15" t="s">
        <v>134</v>
      </c>
      <c r="D8" s="7" t="s">
        <v>135</v>
      </c>
      <c r="E8" s="7">
        <v>13560008850</v>
      </c>
      <c r="F8" s="15" t="s">
        <v>127</v>
      </c>
      <c r="G8" s="54">
        <f>'基础数据表'!J8/'基础数据表'!N8</f>
        <v>194.46840775063185</v>
      </c>
      <c r="H8" s="54">
        <f>('基础数据表'!T8+'基础数据表'!U8)/2/'基础数据表'!N8</f>
        <v>76.59730412805392</v>
      </c>
      <c r="I8" s="56">
        <f>('基础数据表'!AB8+'基础数据表'!AC8)/2/'基础数据表'!J8*100</f>
        <v>14.913964147395964</v>
      </c>
      <c r="J8" s="56">
        <f>IF(AND('基础数据表'!X8&lt;=0,'基础数据表'!Y8&gt;0),'基础数据表'!Y8*0.5,IF(AND('基础数据表'!X8&gt;0,'基础数据表'!Y8&lt;=0),'基础数据表'!X8*0.5,IF(AND('基础数据表'!X8&gt;0,'基础数据表'!Y8&gt;0),'基础数据表'!X8*0.5+'基础数据表'!Y8*0.5,0)))</f>
        <v>0</v>
      </c>
      <c r="K8" s="58">
        <f>IF(AND('基础数据表'!AD8&lt;=0,'基础数据表'!AE8&gt;0),'基础数据表'!AE8*0.5,IF(AND('基础数据表'!AD8&gt;0,'基础数据表'!AE8&lt;=0),'基础数据表'!AD8*0.5,IF(AND('基础数据表'!AD8&gt;0,'基础数据表'!AE8&gt;0),'基础数据表'!AE8*0.5+'基础数据表'!AD8*0.5,0)))</f>
        <v>0</v>
      </c>
      <c r="L8" s="59">
        <f>'基础数据表'!AF8</f>
        <v>3</v>
      </c>
      <c r="M8" s="59">
        <f>'基础数据表'!AG8</f>
        <v>2</v>
      </c>
      <c r="N8" s="59">
        <f>IF(AND('基础数据表'!L8=0,'基础数据表'!M8=0),0,1)</f>
        <v>1</v>
      </c>
      <c r="O8" s="59">
        <f>'基础数据表'!K8</f>
        <v>1</v>
      </c>
      <c r="P8" s="58">
        <f>'基础数据表'!P8/'基础数据表'!N8*100</f>
        <v>36.98399326032013</v>
      </c>
      <c r="Q8" s="58">
        <f>'基础数据表'!O8/'基础数据表'!N8*100</f>
        <v>87.02611625947767</v>
      </c>
      <c r="R8" s="58">
        <f>('基础数据表'!Z8+'基础数据表'!AA8)/('基础数据表'!T8+'基础数据表'!U8)*100</f>
        <v>13.872482704765677</v>
      </c>
      <c r="S8" s="58">
        <f>('基础数据表'!Z8+'基础数据表'!AA8)/2/'基础数据表'!P8</f>
        <v>28.73120728929385</v>
      </c>
      <c r="T8" s="59">
        <f>'基础数据表'!R8</f>
        <v>3</v>
      </c>
      <c r="U8" s="59">
        <f>'基础数据表'!AJ8</f>
        <v>1</v>
      </c>
      <c r="V8" s="59">
        <f>'基础数据表'!AI8</f>
        <v>1</v>
      </c>
      <c r="W8" s="59">
        <f>'基础数据表'!AK8</f>
        <v>2</v>
      </c>
      <c r="X8" s="59">
        <f>'基础数据表'!AH8</f>
        <v>3</v>
      </c>
      <c r="Y8" s="51"/>
      <c r="Z8" s="51"/>
      <c r="AA8" s="51"/>
      <c r="AB8" s="51"/>
      <c r="AC8" s="51"/>
      <c r="AD8" s="51"/>
      <c r="AE8" s="51"/>
      <c r="AF8" s="51"/>
      <c r="AG8" s="51"/>
    </row>
    <row r="9" spans="1:33" s="4" customFormat="1" ht="24.75" customHeight="1">
      <c r="A9" s="7">
        <v>6</v>
      </c>
      <c r="B9" s="15" t="s">
        <v>124</v>
      </c>
      <c r="C9" s="15" t="s">
        <v>136</v>
      </c>
      <c r="D9" s="7" t="s">
        <v>137</v>
      </c>
      <c r="E9" s="7">
        <v>18802016395</v>
      </c>
      <c r="F9" s="15" t="s">
        <v>127</v>
      </c>
      <c r="G9" s="54">
        <f>'基础数据表'!J9/'基础数据表'!N9</f>
        <v>131.61180592279217</v>
      </c>
      <c r="H9" s="54">
        <f>('基础数据表'!T9+'基础数据表'!U9)/2/'基础数据表'!N9</f>
        <v>62.08328926493918</v>
      </c>
      <c r="I9" s="56">
        <f>('基础数据表'!AB9+'基础数据表'!AC9)/2/'基础数据表'!J9*100</f>
        <v>3.300915499034316</v>
      </c>
      <c r="J9" s="56">
        <f>IF(AND('基础数据表'!X9&lt;=0,'基础数据表'!Y9&gt;0),'基础数据表'!Y9*0.5,IF(AND('基础数据表'!X9&gt;0,'基础数据表'!Y9&lt;=0),'基础数据表'!X9*0.5,IF(AND('基础数据表'!X9&gt;0,'基础数据表'!Y9&gt;0),'基础数据表'!X9*0.5+'基础数据表'!Y9*0.5,0)))</f>
        <v>18.15</v>
      </c>
      <c r="K9" s="58">
        <f>IF(AND('基础数据表'!AD9&lt;=0,'基础数据表'!AE9&gt;0),'基础数据表'!AE9*0.5,IF(AND('基础数据表'!AD9&gt;0,'基础数据表'!AE9&lt;=0),'基础数据表'!AD9*0.5,IF(AND('基础数据表'!AD9&gt;0,'基础数据表'!AE9&gt;0),'基础数据表'!AE9*0.5+'基础数据表'!AD9*0.5,0)))</f>
        <v>1.35</v>
      </c>
      <c r="L9" s="59">
        <f>'基础数据表'!AF9</f>
        <v>3</v>
      </c>
      <c r="M9" s="59">
        <f>'基础数据表'!AG9</f>
        <v>2</v>
      </c>
      <c r="N9" s="59">
        <f>IF(AND('基础数据表'!L9=0,'基础数据表'!M9=0),0,1)</f>
        <v>1</v>
      </c>
      <c r="O9" s="59">
        <f>'基础数据表'!K9</f>
        <v>0</v>
      </c>
      <c r="P9" s="58">
        <f>'基础数据表'!P9/'基础数据表'!N9*100</f>
        <v>56.90111052353253</v>
      </c>
      <c r="Q9" s="58">
        <f>'基础数据表'!O9/'基础数据表'!N9*100</f>
        <v>72.52776308831305</v>
      </c>
      <c r="R9" s="58">
        <f>('基础数据表'!Z9+'基础数据表'!AA9)/('基础数据表'!T9+'基础数据表'!U9)*100</f>
        <v>9.023249673124672</v>
      </c>
      <c r="S9" s="58">
        <f>('基础数据表'!Z9+'基础数据表'!AA9)/2/'基础数据表'!P9</f>
        <v>9.845027881040892</v>
      </c>
      <c r="T9" s="59">
        <f>'基础数据表'!R9</f>
        <v>3</v>
      </c>
      <c r="U9" s="59">
        <f>'基础数据表'!AJ9</f>
        <v>2</v>
      </c>
      <c r="V9" s="59">
        <f>'基础数据表'!AI9</f>
        <v>2</v>
      </c>
      <c r="W9" s="59">
        <f>'基础数据表'!AK9</f>
        <v>2</v>
      </c>
      <c r="X9" s="59">
        <f>'基础数据表'!AH9</f>
        <v>3</v>
      </c>
      <c r="Y9" s="51"/>
      <c r="Z9" s="51"/>
      <c r="AA9" s="51"/>
      <c r="AB9" s="51"/>
      <c r="AC9" s="51"/>
      <c r="AD9" s="51"/>
      <c r="AE9" s="51"/>
      <c r="AF9" s="51"/>
      <c r="AG9" s="51"/>
    </row>
    <row r="10" spans="1:33" s="4" customFormat="1" ht="24.75" customHeight="1">
      <c r="A10" s="7">
        <v>7</v>
      </c>
      <c r="B10" s="15" t="s">
        <v>124</v>
      </c>
      <c r="C10" s="15" t="s">
        <v>138</v>
      </c>
      <c r="D10" s="7" t="s">
        <v>139</v>
      </c>
      <c r="E10" s="7">
        <v>13763339269</v>
      </c>
      <c r="F10" s="15" t="s">
        <v>127</v>
      </c>
      <c r="G10" s="54">
        <f>'基础数据表'!J10/'基础数据表'!N10</f>
        <v>385.85017727272725</v>
      </c>
      <c r="H10" s="54">
        <f>('基础数据表'!T10+'基础数据表'!U10)/2/'基础数据表'!N10</f>
        <v>57.29083863636364</v>
      </c>
      <c r="I10" s="56">
        <f>('基础数据表'!AB10+'基础数据表'!AC10)/2/'基础数据表'!J10*100</f>
        <v>3.242935002126767</v>
      </c>
      <c r="J10" s="56">
        <f>IF(AND('基础数据表'!X10&lt;=0,'基础数据表'!Y10&gt;0),'基础数据表'!Y10*0.5,IF(AND('基础数据表'!X10&gt;0,'基础数据表'!Y10&lt;=0),'基础数据表'!X10*0.5,IF(AND('基础数据表'!X10&gt;0,'基础数据表'!Y10&gt;0),'基础数据表'!X10*0.5+'基础数据表'!Y10*0.5,0)))</f>
        <v>20</v>
      </c>
      <c r="K10" s="58">
        <f>IF(AND('基础数据表'!AD10&lt;=0,'基础数据表'!AE10&gt;0),'基础数据表'!AE10*0.5,IF(AND('基础数据表'!AD10&gt;0,'基础数据表'!AE10&lt;=0),'基础数据表'!AD10*0.5,IF(AND('基础数据表'!AD10&gt;0,'基础数据表'!AE10&gt;0),'基础数据表'!AE10*0.5+'基础数据表'!AD10*0.5,0)))</f>
        <v>2.5</v>
      </c>
      <c r="L10" s="59">
        <f>'基础数据表'!AF10</f>
        <v>2</v>
      </c>
      <c r="M10" s="59">
        <f>'基础数据表'!AG10</f>
        <v>3</v>
      </c>
      <c r="N10" s="59">
        <f>IF(AND('基础数据表'!L10=0,'基础数据表'!M10=0),0,1)</f>
        <v>1</v>
      </c>
      <c r="O10" s="59">
        <f>'基础数据表'!K10</f>
        <v>1</v>
      </c>
      <c r="P10" s="58">
        <f>'基础数据表'!P10/'基础数据表'!N10*100</f>
        <v>49.13636363636364</v>
      </c>
      <c r="Q10" s="58">
        <f>'基础数据表'!O10/'基础数据表'!N10*100</f>
        <v>88.72727272727273</v>
      </c>
      <c r="R10" s="58">
        <f>('基础数据表'!Z10+'基础数据表'!AA10)/('基础数据表'!T10+'基础数据表'!U10)*100</f>
        <v>16.72865830642683</v>
      </c>
      <c r="S10" s="58">
        <f>('基础数据表'!Z10+'基础数据表'!AA10)/2/'基础数据表'!P10</f>
        <v>19.504879740980574</v>
      </c>
      <c r="T10" s="59">
        <f>'基础数据表'!R10</f>
        <v>3</v>
      </c>
      <c r="U10" s="59">
        <f>'基础数据表'!AJ10</f>
        <v>2</v>
      </c>
      <c r="V10" s="59">
        <f>'基础数据表'!AI10</f>
        <v>2</v>
      </c>
      <c r="W10" s="59">
        <f>'基础数据表'!AK10</f>
        <v>3</v>
      </c>
      <c r="X10" s="59">
        <f>'基础数据表'!AH10</f>
        <v>3</v>
      </c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s="4" customFormat="1" ht="24.75" customHeight="1">
      <c r="A11" s="7">
        <v>8</v>
      </c>
      <c r="B11" s="15" t="s">
        <v>124</v>
      </c>
      <c r="C11" s="15" t="s">
        <v>140</v>
      </c>
      <c r="D11" s="7" t="s">
        <v>141</v>
      </c>
      <c r="E11" s="7">
        <v>13560409373</v>
      </c>
      <c r="F11" s="15" t="s">
        <v>127</v>
      </c>
      <c r="G11" s="54">
        <f>'基础数据表'!J11/'基础数据表'!N11</f>
        <v>67.26258992805755</v>
      </c>
      <c r="H11" s="54">
        <f>('基础数据表'!T11+'基础数据表'!U11)/2/'基础数据表'!N11</f>
        <v>39.900971223021585</v>
      </c>
      <c r="I11" s="56">
        <f>('基础数据表'!AB11+'基础数据表'!AC11)/2/'基础数据表'!J11*100</f>
        <v>6.774239264131772</v>
      </c>
      <c r="J11" s="56">
        <f>IF(AND('基础数据表'!X11&lt;=0,'基础数据表'!Y11&gt;0),'基础数据表'!Y11*0.5,IF(AND('基础数据表'!X11&gt;0,'基础数据表'!Y11&lt;=0),'基础数据表'!X11*0.5,IF(AND('基础数据表'!X11&gt;0,'基础数据表'!Y11&gt;0),'基础数据表'!X11*0.5+'基础数据表'!Y11*0.5,0)))</f>
        <v>16.39</v>
      </c>
      <c r="K11" s="58">
        <f>IF(AND('基础数据表'!AD11&lt;=0,'基础数据表'!AE11&gt;0),'基础数据表'!AE11*0.5,IF(AND('基础数据表'!AD11&gt;0,'基础数据表'!AE11&lt;=0),'基础数据表'!AD11*0.5,IF(AND('基础数据表'!AD11&gt;0,'基础数据表'!AE11&gt;0),'基础数据表'!AE11*0.5+'基础数据表'!AD11*0.5,0)))</f>
        <v>12.08</v>
      </c>
      <c r="L11" s="59">
        <f>'基础数据表'!AF11</f>
        <v>3</v>
      </c>
      <c r="M11" s="59">
        <f>'基础数据表'!AG11</f>
        <v>3</v>
      </c>
      <c r="N11" s="59">
        <f>IF(AND('基础数据表'!L11=0,'基础数据表'!M11=0),0,1)</f>
        <v>1</v>
      </c>
      <c r="O11" s="59">
        <f>'基础数据表'!K11</f>
        <v>0</v>
      </c>
      <c r="P11" s="58">
        <f>'基础数据表'!P11/'基础数据表'!N11*100</f>
        <v>88.12949640287769</v>
      </c>
      <c r="Q11" s="58">
        <f>'基础数据表'!O11/'基础数据表'!N11*100</f>
        <v>93.5251798561151</v>
      </c>
      <c r="R11" s="58">
        <f>('基础数据表'!Z11+'基础数据表'!AA11)/('基础数据表'!T11+'基础数据表'!U11)*100</f>
        <v>22.041979829560052</v>
      </c>
      <c r="S11" s="58">
        <f>('基础数据表'!Z11+'基础数据表'!AA11)/2/'基础数据表'!P11</f>
        <v>9.979591836734693</v>
      </c>
      <c r="T11" s="59">
        <f>'基础数据表'!R11</f>
        <v>2</v>
      </c>
      <c r="U11" s="59">
        <f>'基础数据表'!AJ11</f>
        <v>2</v>
      </c>
      <c r="V11" s="59">
        <f>'基础数据表'!AI11</f>
        <v>1</v>
      </c>
      <c r="W11" s="59">
        <f>'基础数据表'!AK11</f>
        <v>1</v>
      </c>
      <c r="X11" s="59">
        <f>'基础数据表'!AH11</f>
        <v>3</v>
      </c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s="4" customFormat="1" ht="24.75" customHeight="1">
      <c r="A12" s="7">
        <v>9</v>
      </c>
      <c r="B12" s="15" t="s">
        <v>124</v>
      </c>
      <c r="C12" s="15" t="s">
        <v>142</v>
      </c>
      <c r="D12" s="7" t="s">
        <v>143</v>
      </c>
      <c r="E12" s="7" t="s">
        <v>144</v>
      </c>
      <c r="F12" s="15" t="s">
        <v>127</v>
      </c>
      <c r="G12" s="54">
        <f>'基础数据表'!J12/'基础数据表'!N12</f>
        <v>465.41485507246375</v>
      </c>
      <c r="H12" s="54">
        <f>('基础数据表'!T12+'基础数据表'!U12)/2/'基础数据表'!N12</f>
        <v>365.6757246376812</v>
      </c>
      <c r="I12" s="56">
        <f>('基础数据表'!AB12+'基础数据表'!AC12)/2/'基础数据表'!J12*100</f>
        <v>5.096746318735428</v>
      </c>
      <c r="J12" s="56">
        <f>IF(AND('基础数据表'!X12&lt;=0,'基础数据表'!Y12&gt;0),'基础数据表'!Y12*0.5,IF(AND('基础数据表'!X12&gt;0,'基础数据表'!Y12&lt;=0),'基础数据表'!X12*0.5,IF(AND('基础数据表'!X12&gt;0,'基础数据表'!Y12&gt;0),'基础数据表'!X12*0.5+'基础数据表'!Y12*0.5,0)))</f>
        <v>5.615</v>
      </c>
      <c r="K12" s="58">
        <f>IF(AND('基础数据表'!AD12&lt;=0,'基础数据表'!AE12&gt;0),'基础数据表'!AE12*0.5,IF(AND('基础数据表'!AD12&gt;0,'基础数据表'!AE12&lt;=0),'基础数据表'!AD12*0.5,IF(AND('基础数据表'!AD12&gt;0,'基础数据表'!AE12&gt;0),'基础数据表'!AE12*0.5+'基础数据表'!AD12*0.5,0)))</f>
        <v>87.345</v>
      </c>
      <c r="L12" s="59">
        <f>'基础数据表'!AF12</f>
        <v>0</v>
      </c>
      <c r="M12" s="59">
        <f>'基础数据表'!AG12</f>
        <v>2</v>
      </c>
      <c r="N12" s="59">
        <f>IF(AND('基础数据表'!L12=0,'基础数据表'!M12=0),0,1)</f>
        <v>1</v>
      </c>
      <c r="O12" s="59">
        <f>'基础数据表'!K12</f>
        <v>1</v>
      </c>
      <c r="P12" s="58">
        <f>'基础数据表'!P12/'基础数据表'!N12*100</f>
        <v>36.775362318840585</v>
      </c>
      <c r="Q12" s="58">
        <f>'基础数据表'!O12/'基础数据表'!N12*100</f>
        <v>44.02173913043478</v>
      </c>
      <c r="R12" s="58">
        <f>('基础数据表'!Z12+'基础数据表'!AA12)/('基础数据表'!T12+'基础数据表'!U12)*100</f>
        <v>4.766092156173056</v>
      </c>
      <c r="S12" s="58">
        <f>('基础数据表'!Z12+'基础数据表'!AA12)/2/'基础数据表'!P12</f>
        <v>47.391625615763544</v>
      </c>
      <c r="T12" s="59">
        <f>'基础数据表'!R12</f>
        <v>3</v>
      </c>
      <c r="U12" s="59">
        <f>'基础数据表'!AJ12</f>
        <v>1</v>
      </c>
      <c r="V12" s="59">
        <f>'基础数据表'!AI12</f>
        <v>1</v>
      </c>
      <c r="W12" s="59">
        <f>'基础数据表'!AK12</f>
        <v>1</v>
      </c>
      <c r="X12" s="59">
        <f>'基础数据表'!AH12</f>
        <v>3</v>
      </c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4" customFormat="1" ht="24.75" customHeight="1">
      <c r="A13" s="7">
        <v>10</v>
      </c>
      <c r="B13" s="15" t="s">
        <v>124</v>
      </c>
      <c r="C13" s="15" t="s">
        <v>145</v>
      </c>
      <c r="D13" s="7" t="s">
        <v>146</v>
      </c>
      <c r="E13" s="7">
        <v>13570918786</v>
      </c>
      <c r="F13" s="15" t="s">
        <v>127</v>
      </c>
      <c r="G13" s="54">
        <f>'基础数据表'!J13/'基础数据表'!N13</f>
        <v>207.1532663316583</v>
      </c>
      <c r="H13" s="54">
        <f>('基础数据表'!T13+'基础数据表'!U13)/2/'基础数据表'!N13</f>
        <v>125.53894472361809</v>
      </c>
      <c r="I13" s="56">
        <f>('基础数据表'!AB13+'基础数据表'!AC13)/2/'基础数据表'!J13*100</f>
        <v>22.374980290368356</v>
      </c>
      <c r="J13" s="56">
        <f>IF(AND('基础数据表'!X13&lt;=0,'基础数据表'!Y13&gt;0),'基础数据表'!Y13*0.5,IF(AND('基础数据表'!X13&gt;0,'基础数据表'!Y13&lt;=0),'基础数据表'!X13*0.5,IF(AND('基础数据表'!X13&gt;0,'基础数据表'!Y13&gt;0),'基础数据表'!X13*0.5+'基础数据表'!Y13*0.5,0)))</f>
        <v>72.5</v>
      </c>
      <c r="K13" s="58">
        <f>IF(AND('基础数据表'!AD13&lt;=0,'基础数据表'!AE13&gt;0),'基础数据表'!AE13*0.5,IF(AND('基础数据表'!AD13&gt;0,'基础数据表'!AE13&lt;=0),'基础数据表'!AD13*0.5,IF(AND('基础数据表'!AD13&gt;0,'基础数据表'!AE13&gt;0),'基础数据表'!AE13*0.5+'基础数据表'!AD13*0.5,0)))</f>
        <v>174</v>
      </c>
      <c r="L13" s="59">
        <f>'基础数据表'!AF13</f>
        <v>3</v>
      </c>
      <c r="M13" s="59">
        <f>'基础数据表'!AG13</f>
        <v>0</v>
      </c>
      <c r="N13" s="59">
        <f>IF(AND('基础数据表'!L13=0,'基础数据表'!M13=0),0,1)</f>
        <v>1</v>
      </c>
      <c r="O13" s="59">
        <f>'基础数据表'!K13</f>
        <v>1</v>
      </c>
      <c r="P13" s="58">
        <f>'基础数据表'!P13/'基础数据表'!N13*100</f>
        <v>85.42713567839196</v>
      </c>
      <c r="Q13" s="58">
        <f>'基础数据表'!O13/'基础数据表'!N13*100</f>
        <v>100</v>
      </c>
      <c r="R13" s="58">
        <f>('基础数据表'!Z13+'基础数据表'!AA13)/('基础数据表'!T13+'基础数据表'!U13)*100</f>
        <v>20.83078986080117</v>
      </c>
      <c r="S13" s="58">
        <f>('基础数据表'!Z13+'基础数据表'!AA13)/2/'基础数据表'!P13</f>
        <v>30.611764705882354</v>
      </c>
      <c r="T13" s="59">
        <f>'基础数据表'!R13</f>
        <v>2</v>
      </c>
      <c r="U13" s="59">
        <f>'基础数据表'!AJ13</f>
        <v>2</v>
      </c>
      <c r="V13" s="59">
        <f>'基础数据表'!AI13</f>
        <v>0</v>
      </c>
      <c r="W13" s="59">
        <f>'基础数据表'!AK13</f>
        <v>2</v>
      </c>
      <c r="X13" s="59">
        <f>'基础数据表'!AH13</f>
        <v>3</v>
      </c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s="4" customFormat="1" ht="24.75" customHeight="1">
      <c r="A14" s="7">
        <v>11</v>
      </c>
      <c r="B14" s="15" t="s">
        <v>124</v>
      </c>
      <c r="C14" s="15" t="s">
        <v>147</v>
      </c>
      <c r="D14" s="7" t="s">
        <v>148</v>
      </c>
      <c r="E14" s="7">
        <v>13710650966</v>
      </c>
      <c r="F14" s="15" t="s">
        <v>127</v>
      </c>
      <c r="G14" s="54">
        <f>'基础数据表'!J14/'基础数据表'!N14</f>
        <v>84.51137115839244</v>
      </c>
      <c r="H14" s="54">
        <f>('基础数据表'!T14+'基础数据表'!U14)/2/'基础数据表'!N14</f>
        <v>127.88749408983452</v>
      </c>
      <c r="I14" s="56">
        <f>('基础数据表'!AB14+'基础数据表'!AC14)/2/'基础数据表'!J14*100</f>
        <v>8.73006304353968</v>
      </c>
      <c r="J14" s="56">
        <f>IF(AND('基础数据表'!X14&lt;=0,'基础数据表'!Y14&gt;0),'基础数据表'!Y14*0.5,IF(AND('基础数据表'!X14&gt;0,'基础数据表'!Y14&lt;=0),'基础数据表'!X14*0.5,IF(AND('基础数据表'!X14&gt;0,'基础数据表'!Y14&gt;0),'基础数据表'!X14*0.5+'基础数据表'!Y14*0.5,0)))</f>
        <v>13.215</v>
      </c>
      <c r="K14" s="58">
        <f>IF(AND('基础数据表'!AD14&lt;=0,'基础数据表'!AE14&gt;0),'基础数据表'!AE14*0.5,IF(AND('基础数据表'!AD14&gt;0,'基础数据表'!AE14&lt;=0),'基础数据表'!AD14*0.5,IF(AND('基础数据表'!AD14&gt;0,'基础数据表'!AE14&gt;0),'基础数据表'!AE14*0.5+'基础数据表'!AD14*0.5,0)))</f>
        <v>5.5</v>
      </c>
      <c r="L14" s="59">
        <f>'基础数据表'!AF14</f>
        <v>3</v>
      </c>
      <c r="M14" s="59">
        <f>'基础数据表'!AG14</f>
        <v>2</v>
      </c>
      <c r="N14" s="59">
        <f>IF(AND('基础数据表'!L14=0,'基础数据表'!M14=0),0,1)</f>
        <v>1</v>
      </c>
      <c r="O14" s="59">
        <f>'基础数据表'!K14</f>
        <v>0</v>
      </c>
      <c r="P14" s="58">
        <f>'基础数据表'!P14/'基础数据表'!N14*100</f>
        <v>29.314420803782504</v>
      </c>
      <c r="Q14" s="58">
        <f>'基础数据表'!O14/'基础数据表'!N14*100</f>
        <v>63.829787234042556</v>
      </c>
      <c r="R14" s="58">
        <f>('基础数据表'!Z14+'基础数据表'!AA14)/('基础数据表'!T14+'基础数据表'!U14)*100</f>
        <v>4.03612735114955</v>
      </c>
      <c r="S14" s="58">
        <f>('基础数据表'!Z14+'基础数据表'!AA14)/2/'基础数据表'!P14</f>
        <v>17.608064516129033</v>
      </c>
      <c r="T14" s="59">
        <f>'基础数据表'!R14</f>
        <v>2</v>
      </c>
      <c r="U14" s="59">
        <f>'基础数据表'!AJ14</f>
        <v>2</v>
      </c>
      <c r="V14" s="59">
        <f>'基础数据表'!AI14</f>
        <v>1</v>
      </c>
      <c r="W14" s="59">
        <f>'基础数据表'!AK14</f>
        <v>2</v>
      </c>
      <c r="X14" s="59">
        <f>'基础数据表'!AH14</f>
        <v>2</v>
      </c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s="4" customFormat="1" ht="24.75" customHeight="1">
      <c r="A15" s="7">
        <v>12</v>
      </c>
      <c r="B15" s="15" t="s">
        <v>124</v>
      </c>
      <c r="C15" s="15" t="s">
        <v>149</v>
      </c>
      <c r="D15" s="7" t="s">
        <v>150</v>
      </c>
      <c r="E15" s="7" t="s">
        <v>151</v>
      </c>
      <c r="F15" s="15" t="s">
        <v>127</v>
      </c>
      <c r="G15" s="54">
        <f>'基础数据表'!J15/'基础数据表'!N15</f>
        <v>265.69502400000005</v>
      </c>
      <c r="H15" s="54">
        <f>('基础数据表'!T15+'基础数据表'!U15)/2/'基础数据表'!N15</f>
        <v>316.8168</v>
      </c>
      <c r="I15" s="56">
        <f>('基础数据表'!AB15+'基础数据表'!AC15)/2/'基础数据表'!J15*100</f>
        <v>12.130599781198761</v>
      </c>
      <c r="J15" s="56">
        <f>IF(AND('基础数据表'!X15&lt;=0,'基础数据表'!Y15&gt;0),'基础数据表'!Y15*0.5,IF(AND('基础数据表'!X15&gt;0,'基础数据表'!Y15&lt;=0),'基础数据表'!X15*0.5,IF(AND('基础数据表'!X15&gt;0,'基础数据表'!Y15&gt;0),'基础数据表'!X15*0.5+'基础数据表'!Y15*0.5,0)))</f>
        <v>22.05</v>
      </c>
      <c r="K15" s="58">
        <f>IF(AND('基础数据表'!AD15&lt;=0,'基础数据表'!AE15&gt;0),'基础数据表'!AE15*0.5,IF(AND('基础数据表'!AD15&gt;0,'基础数据表'!AE15&lt;=0),'基础数据表'!AD15*0.5,IF(AND('基础数据表'!AD15&gt;0,'基础数据表'!AE15&gt;0),'基础数据表'!AE15*0.5+'基础数据表'!AD15*0.5,0)))</f>
        <v>18</v>
      </c>
      <c r="L15" s="59">
        <f>'基础数据表'!AF15</f>
        <v>1</v>
      </c>
      <c r="M15" s="59">
        <f>'基础数据表'!AG15</f>
        <v>2</v>
      </c>
      <c r="N15" s="59">
        <f>IF(AND('基础数据表'!L15=0,'基础数据表'!M15=0),0,1)</f>
        <v>1</v>
      </c>
      <c r="O15" s="59">
        <f>'基础数据表'!K15</f>
        <v>1</v>
      </c>
      <c r="P15" s="58">
        <f>'基础数据表'!P15/'基础数据表'!N15*100</f>
        <v>52.32</v>
      </c>
      <c r="Q15" s="58">
        <f>'基础数据表'!O15/'基础数据表'!N15*100</f>
        <v>98.4</v>
      </c>
      <c r="R15" s="58">
        <f>('基础数据表'!Z15+'基础数据表'!AA15)/('基础数据表'!T15+'基础数据表'!U15)*100</f>
        <v>10.970882857222218</v>
      </c>
      <c r="S15" s="58">
        <f>('基础数据表'!Z15+'基础数据表'!AA15)/2/'基础数据表'!P15</f>
        <v>66.43272171253822</v>
      </c>
      <c r="T15" s="59">
        <f>'基础数据表'!R15</f>
        <v>2</v>
      </c>
      <c r="U15" s="59">
        <f>'基础数据表'!AJ15</f>
        <v>0</v>
      </c>
      <c r="V15" s="59">
        <f>'基础数据表'!AI15</f>
        <v>1</v>
      </c>
      <c r="W15" s="59">
        <f>'基础数据表'!AK15</f>
        <v>1</v>
      </c>
      <c r="X15" s="59">
        <f>'基础数据表'!AH15</f>
        <v>3</v>
      </c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4" customFormat="1" ht="24.75" customHeight="1">
      <c r="A16" s="7">
        <v>13</v>
      </c>
      <c r="B16" s="15" t="s">
        <v>124</v>
      </c>
      <c r="C16" s="15" t="s">
        <v>152</v>
      </c>
      <c r="D16" s="7" t="s">
        <v>153</v>
      </c>
      <c r="E16" s="7">
        <v>18988888182</v>
      </c>
      <c r="F16" s="15" t="s">
        <v>127</v>
      </c>
      <c r="G16" s="54">
        <f>'基础数据表'!J16/'基础数据表'!N16</f>
        <v>65.59279468732706</v>
      </c>
      <c r="H16" s="54">
        <f>('基础数据表'!T16+'基础数据表'!U16)/2/'基础数据表'!N16</f>
        <v>57.34311012728279</v>
      </c>
      <c r="I16" s="56">
        <f>('基础数据表'!AB16+'基础数据表'!AC16)/2/'基础数据表'!J16*100</f>
        <v>11.536691724984303</v>
      </c>
      <c r="J16" s="56">
        <f>IF(AND('基础数据表'!X16&lt;=0,'基础数据表'!Y16&gt;0),'基础数据表'!Y16*0.5,IF(AND('基础数据表'!X16&gt;0,'基础数据表'!Y16&lt;=0),'基础数据表'!X16*0.5,IF(AND('基础数据表'!X16&gt;0,'基础数据表'!Y16&gt;0),'基础数据表'!X16*0.5+'基础数据表'!Y16*0.5,0)))</f>
        <v>9.35</v>
      </c>
      <c r="K16" s="58">
        <f>IF(AND('基础数据表'!AD16&lt;=0,'基础数据表'!AE16&gt;0),'基础数据表'!AE16*0.5,IF(AND('基础数据表'!AD16&gt;0,'基础数据表'!AE16&lt;=0),'基础数据表'!AD16*0.5,IF(AND('基础数据表'!AD16&gt;0,'基础数据表'!AE16&gt;0),'基础数据表'!AE16*0.5+'基础数据表'!AD16*0.5,0)))</f>
        <v>0</v>
      </c>
      <c r="L16" s="59">
        <f>'基础数据表'!AF16</f>
        <v>2</v>
      </c>
      <c r="M16" s="59">
        <f>'基础数据表'!AG16</f>
        <v>3</v>
      </c>
      <c r="N16" s="59">
        <f>IF(AND('基础数据表'!L16=0,'基础数据表'!M16=0),0,1)</f>
        <v>1</v>
      </c>
      <c r="O16" s="59">
        <f>'基础数据表'!K16</f>
        <v>1</v>
      </c>
      <c r="P16" s="58">
        <f>'基础数据表'!P16/'基础数据表'!N16*100</f>
        <v>36.912008854454896</v>
      </c>
      <c r="Q16" s="58">
        <f>'基础数据表'!O16/'基础数据表'!N16*100</f>
        <v>94.63198671831765</v>
      </c>
      <c r="R16" s="58">
        <f>('基础数据表'!Z16+'基础数据表'!AA16)/('基础数据表'!T16+'基础数据表'!U16)*100</f>
        <v>9.287389378395854</v>
      </c>
      <c r="S16" s="58">
        <f>('基础数据表'!Z16+'基础数据表'!AA16)/2/'基础数据表'!P16</f>
        <v>14.428035982008996</v>
      </c>
      <c r="T16" s="59">
        <f>'基础数据表'!R16</f>
        <v>2</v>
      </c>
      <c r="U16" s="59">
        <f>'基础数据表'!AJ16</f>
        <v>2</v>
      </c>
      <c r="V16" s="59">
        <f>'基础数据表'!AI16</f>
        <v>2</v>
      </c>
      <c r="W16" s="59">
        <f>'基础数据表'!AK16</f>
        <v>4</v>
      </c>
      <c r="X16" s="59">
        <f>'基础数据表'!AH16</f>
        <v>2</v>
      </c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s="4" customFormat="1" ht="24.75" customHeight="1">
      <c r="A17" s="7">
        <v>14</v>
      </c>
      <c r="B17" s="15" t="s">
        <v>124</v>
      </c>
      <c r="C17" s="15" t="s">
        <v>154</v>
      </c>
      <c r="D17" s="7" t="s">
        <v>155</v>
      </c>
      <c r="E17" s="7">
        <v>18588761369</v>
      </c>
      <c r="F17" s="15" t="s">
        <v>156</v>
      </c>
      <c r="G17" s="54">
        <f>'基础数据表'!J17/'基础数据表'!N17</f>
        <v>114.35190927940988</v>
      </c>
      <c r="H17" s="54">
        <f>('基础数据表'!T17+'基础数据表'!U17)/2/'基础数据表'!N17</f>
        <v>383.1867075251849</v>
      </c>
      <c r="I17" s="56">
        <f>('基础数据表'!AB17+'基础数据表'!AC17)/2/'基础数据表'!J17*100</f>
        <v>49.30674523527256</v>
      </c>
      <c r="J17" s="56">
        <f>IF(AND('基础数据表'!X17&lt;=0,'基础数据表'!Y17&gt;0),'基础数据表'!Y17*0.5,IF(AND('基础数据表'!X17&gt;0,'基础数据表'!Y17&lt;=0),'基础数据表'!X17*0.5,IF(AND('基础数据表'!X17&gt;0,'基础数据表'!Y17&gt;0),'基础数据表'!X17*0.5+'基础数据表'!Y17*0.5,0)))</f>
        <v>20</v>
      </c>
      <c r="K17" s="58">
        <f>IF(AND('基础数据表'!AD17&lt;=0,'基础数据表'!AE17&gt;0),'基础数据表'!AE17*0.5,IF(AND('基础数据表'!AD17&gt;0,'基础数据表'!AE17&lt;=0),'基础数据表'!AD17*0.5,IF(AND('基础数据表'!AD17&gt;0,'基础数据表'!AE17&gt;0),'基础数据表'!AE17*0.5+'基础数据表'!AD17*0.5,0)))</f>
        <v>19.5</v>
      </c>
      <c r="L17" s="59">
        <f>'基础数据表'!AF17</f>
        <v>1</v>
      </c>
      <c r="M17" s="59">
        <f>'基础数据表'!AG17</f>
        <v>2</v>
      </c>
      <c r="N17" s="59">
        <f>IF(AND('基础数据表'!L17=0,'基础数据表'!M17=0),0,1)</f>
        <v>0</v>
      </c>
      <c r="O17" s="59">
        <f>'基础数据表'!K17</f>
        <v>1</v>
      </c>
      <c r="P17" s="58">
        <f>'基础数据表'!P17/'基础数据表'!N17*100</f>
        <v>7.238930583334863</v>
      </c>
      <c r="Q17" s="58">
        <f>'基础数据表'!O17/'基础数据表'!N17*100</f>
        <v>94.99972475549113</v>
      </c>
      <c r="R17" s="58">
        <f>('基础数据表'!Z17+'基础数据表'!AA17)/('基础数据表'!T17+'基础数据表'!U17)*100</f>
        <v>2.9240643588807216</v>
      </c>
      <c r="S17" s="58">
        <f>('基础数据表'!Z17+'基础数据表'!AA17)/2/'基础数据表'!P17</f>
        <v>154.7828897338403</v>
      </c>
      <c r="T17" s="59">
        <f>'基础数据表'!R17</f>
        <v>3</v>
      </c>
      <c r="U17" s="59">
        <f>'基础数据表'!AJ17</f>
        <v>2</v>
      </c>
      <c r="V17" s="59">
        <f>'基础数据表'!AI17</f>
        <v>2</v>
      </c>
      <c r="W17" s="59">
        <f>'基础数据表'!AK17</f>
        <v>3</v>
      </c>
      <c r="X17" s="59">
        <f>'基础数据表'!AH17</f>
        <v>3</v>
      </c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s="4" customFormat="1" ht="24.75" customHeight="1">
      <c r="A18" s="7">
        <v>15</v>
      </c>
      <c r="B18" s="15" t="s">
        <v>124</v>
      </c>
      <c r="C18" s="15" t="s">
        <v>157</v>
      </c>
      <c r="D18" s="7" t="s">
        <v>158</v>
      </c>
      <c r="E18" s="7">
        <v>13631442293</v>
      </c>
      <c r="F18" s="15" t="s">
        <v>156</v>
      </c>
      <c r="G18" s="54">
        <f>'基础数据表'!J18/'基础数据表'!N18</f>
        <v>85.06</v>
      </c>
      <c r="H18" s="54">
        <f>('基础数据表'!T18+'基础数据表'!U18)/2/'基础数据表'!N18</f>
        <v>72.04894736842105</v>
      </c>
      <c r="I18" s="56">
        <f>('基础数据表'!AB18+'基础数据表'!AC18)/2/'基础数据表'!J18*100</f>
        <v>10.228693058769661</v>
      </c>
      <c r="J18" s="56">
        <f>IF(AND('基础数据表'!X18&lt;=0,'基础数据表'!Y18&gt;0),'基础数据表'!Y18*0.5,IF(AND('基础数据表'!X18&gt;0,'基础数据表'!Y18&lt;=0),'基础数据表'!X18*0.5,IF(AND('基础数据表'!X18&gt;0,'基础数据表'!Y18&gt;0),'基础数据表'!X18*0.5+'基础数据表'!Y18*0.5,0)))</f>
        <v>13.8</v>
      </c>
      <c r="K18" s="58">
        <f>IF(AND('基础数据表'!AD18&lt;=0,'基础数据表'!AE18&gt;0),'基础数据表'!AE18*0.5,IF(AND('基础数据表'!AD18&gt;0,'基础数据表'!AE18&lt;=0),'基础数据表'!AD18*0.5,IF(AND('基础数据表'!AD18&gt;0,'基础数据表'!AE18&gt;0),'基础数据表'!AE18*0.5+'基础数据表'!AD18*0.5,0)))</f>
        <v>7.83</v>
      </c>
      <c r="L18" s="59">
        <f>'基础数据表'!AF18</f>
        <v>1</v>
      </c>
      <c r="M18" s="59">
        <f>'基础数据表'!AG18</f>
        <v>2</v>
      </c>
      <c r="N18" s="59">
        <f>IF(AND('基础数据表'!L18=0,'基础数据表'!M18=0),0,1)</f>
        <v>1</v>
      </c>
      <c r="O18" s="59">
        <f>'基础数据表'!K18</f>
        <v>1</v>
      </c>
      <c r="P18" s="58">
        <f>'基础数据表'!P18/'基础数据表'!N18*100</f>
        <v>16</v>
      </c>
      <c r="Q18" s="58">
        <f>'基础数据表'!O18/'基础数据表'!N18*100</f>
        <v>30</v>
      </c>
      <c r="R18" s="58">
        <f>('基础数据表'!Z18+'基础数据表'!AA18)/('基础数据表'!T18+'基础数据表'!U18)*100</f>
        <v>4.060835835287414</v>
      </c>
      <c r="S18" s="58">
        <f>('基础数据表'!Z18+'基础数据表'!AA18)/2/'基础数据表'!P18</f>
        <v>18.286184210526315</v>
      </c>
      <c r="T18" s="59">
        <f>'基础数据表'!R18</f>
        <v>3</v>
      </c>
      <c r="U18" s="59">
        <f>'基础数据表'!AJ18</f>
        <v>1</v>
      </c>
      <c r="V18" s="59">
        <f>'基础数据表'!AI18</f>
        <v>1</v>
      </c>
      <c r="W18" s="59">
        <f>'基础数据表'!AK18</f>
        <v>0</v>
      </c>
      <c r="X18" s="59">
        <f>'基础数据表'!AH18</f>
        <v>2</v>
      </c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4" customFormat="1" ht="24.75" customHeight="1">
      <c r="A19" s="7">
        <v>16</v>
      </c>
      <c r="B19" s="15" t="s">
        <v>124</v>
      </c>
      <c r="C19" s="15" t="s">
        <v>159</v>
      </c>
      <c r="D19" s="7" t="s">
        <v>160</v>
      </c>
      <c r="E19" s="7">
        <v>13560265939</v>
      </c>
      <c r="F19" s="15" t="s">
        <v>161</v>
      </c>
      <c r="G19" s="54">
        <f>'基础数据表'!J19/'基础数据表'!N19</f>
        <v>215.90097527472528</v>
      </c>
      <c r="H19" s="54">
        <f>('基础数据表'!T19+'基础数据表'!U19)/2/'基础数据表'!N19</f>
        <v>93.84745192307693</v>
      </c>
      <c r="I19" s="56">
        <f>('基础数据表'!AB19+'基础数据表'!AC19)/2/'基础数据表'!J19*100</f>
        <v>5.391522784884782</v>
      </c>
      <c r="J19" s="56">
        <f>IF(AND('基础数据表'!X19&lt;=0,'基础数据表'!Y19&gt;0),'基础数据表'!Y19*0.5,IF(AND('基础数据表'!X19&gt;0,'基础数据表'!Y19&lt;=0),'基础数据表'!X19*0.5,IF(AND('基础数据表'!X19&gt;0,'基础数据表'!Y19&gt;0),'基础数据表'!X19*0.5+'基础数据表'!Y19*0.5,0)))</f>
        <v>31.89</v>
      </c>
      <c r="K19" s="58">
        <f>IF(AND('基础数据表'!AD19&lt;=0,'基础数据表'!AE19&gt;0),'基础数据表'!AE19*0.5,IF(AND('基础数据表'!AD19&gt;0,'基础数据表'!AE19&lt;=0),'基础数据表'!AD19*0.5,IF(AND('基础数据表'!AD19&gt;0,'基础数据表'!AE19&gt;0),'基础数据表'!AE19*0.5+'基础数据表'!AD19*0.5,0)))</f>
        <v>14.48</v>
      </c>
      <c r="L19" s="59">
        <f>'基础数据表'!AF19</f>
        <v>2</v>
      </c>
      <c r="M19" s="59">
        <f>'基础数据表'!AG19</f>
        <v>2</v>
      </c>
      <c r="N19" s="59">
        <f>IF(AND('基础数据表'!L19=0,'基础数据表'!M19=0),0,1)</f>
        <v>1</v>
      </c>
      <c r="O19" s="59">
        <f>'基础数据表'!K19</f>
        <v>1</v>
      </c>
      <c r="P19" s="58">
        <f>'基础数据表'!P19/'基础数据表'!N19*100</f>
        <v>12.5</v>
      </c>
      <c r="Q19" s="58">
        <f>'基础数据表'!O19/'基础数据表'!N19*100</f>
        <v>32.142857142857146</v>
      </c>
      <c r="R19" s="58">
        <f>('基础数据表'!Z19+'基础数据表'!AA19)/('基础数据表'!T19+'基础数据表'!U19)*100</f>
        <v>4.034633888626686</v>
      </c>
      <c r="S19" s="58">
        <f>('基础数据表'!Z19+'基础数据表'!AA19)/2/'基础数据表'!P19</f>
        <v>30.291208791208792</v>
      </c>
      <c r="T19" s="59">
        <f>'基础数据表'!R19</f>
        <v>2</v>
      </c>
      <c r="U19" s="59">
        <f>'基础数据表'!AJ19</f>
        <v>2</v>
      </c>
      <c r="V19" s="59">
        <f>'基础数据表'!AI19</f>
        <v>2</v>
      </c>
      <c r="W19" s="59">
        <f>'基础数据表'!AK19</f>
        <v>1</v>
      </c>
      <c r="X19" s="59">
        <f>'基础数据表'!AH19</f>
        <v>3</v>
      </c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4" customFormat="1" ht="24.75" customHeight="1">
      <c r="A20" s="7">
        <v>17</v>
      </c>
      <c r="B20" s="15" t="s">
        <v>124</v>
      </c>
      <c r="C20" s="15" t="s">
        <v>162</v>
      </c>
      <c r="D20" s="7" t="s">
        <v>163</v>
      </c>
      <c r="E20" s="7">
        <v>18926296136</v>
      </c>
      <c r="F20" s="15" t="s">
        <v>161</v>
      </c>
      <c r="G20" s="54">
        <f>'基础数据表'!J20/'基础数据表'!N20</f>
        <v>66.7884090909091</v>
      </c>
      <c r="H20" s="54">
        <f>('基础数据表'!T20+'基础数据表'!U20)/2/'基础数据表'!N20</f>
        <v>31.703732517482518</v>
      </c>
      <c r="I20" s="56">
        <f>('基础数据表'!AB20+'基础数据表'!AC20)/2/'基础数据表'!J20*100</f>
        <v>-1.6907847740633781</v>
      </c>
      <c r="J20" s="56">
        <f>IF(AND('基础数据表'!X20&lt;=0,'基础数据表'!Y20&gt;0),'基础数据表'!Y20*0.5,IF(AND('基础数据表'!X20&gt;0,'基础数据表'!Y20&lt;=0),'基础数据表'!X20*0.5,IF(AND('基础数据表'!X20&gt;0,'基础数据表'!Y20&gt;0),'基础数据表'!X20*0.5+'基础数据表'!Y20*0.5,0)))</f>
        <v>83.38</v>
      </c>
      <c r="K20" s="58">
        <f>IF(AND('基础数据表'!AD20&lt;=0,'基础数据表'!AE20&gt;0),'基础数据表'!AE20*0.5,IF(AND('基础数据表'!AD20&gt;0,'基础数据表'!AE20&lt;=0),'基础数据表'!AD20*0.5,IF(AND('基础数据表'!AD20&gt;0,'基础数据表'!AE20&gt;0),'基础数据表'!AE20*0.5+'基础数据表'!AD20*0.5,0)))</f>
        <v>50</v>
      </c>
      <c r="L20" s="59">
        <f>'基础数据表'!AF20</f>
        <v>0</v>
      </c>
      <c r="M20" s="59">
        <f>'基础数据表'!AG20</f>
        <v>2</v>
      </c>
      <c r="N20" s="59">
        <f>IF(AND('基础数据表'!L20=0,'基础数据表'!M20=0),0,1)</f>
        <v>1</v>
      </c>
      <c r="O20" s="59">
        <f>'基础数据表'!K20</f>
        <v>0</v>
      </c>
      <c r="P20" s="58">
        <f>'基础数据表'!P20/'基础数据表'!N20*100</f>
        <v>8.041958041958042</v>
      </c>
      <c r="Q20" s="58">
        <f>'基础数据表'!O20/'基础数据表'!N20*100</f>
        <v>26.923076923076923</v>
      </c>
      <c r="R20" s="58">
        <f>('基础数据表'!Z20+'基础数据表'!AA20)/('基础数据表'!T20+'基础数据表'!U20)*100</f>
        <v>4.292748614728748</v>
      </c>
      <c r="S20" s="58">
        <f>('基础数据表'!Z20+'基础数据表'!AA20)/2/'基础数据表'!P20</f>
        <v>16.92326086956522</v>
      </c>
      <c r="T20" s="59">
        <f>'基础数据表'!R20</f>
        <v>1</v>
      </c>
      <c r="U20" s="59">
        <f>'基础数据表'!AJ20</f>
        <v>2</v>
      </c>
      <c r="V20" s="59">
        <f>'基础数据表'!AI20</f>
        <v>2</v>
      </c>
      <c r="W20" s="59">
        <f>'基础数据表'!AK20</f>
        <v>1</v>
      </c>
      <c r="X20" s="59">
        <f>'基础数据表'!AH20</f>
        <v>3</v>
      </c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s="4" customFormat="1" ht="24.75" customHeight="1">
      <c r="A21" s="7">
        <v>18</v>
      </c>
      <c r="B21" s="15" t="s">
        <v>124</v>
      </c>
      <c r="C21" s="15" t="s">
        <v>164</v>
      </c>
      <c r="D21" s="7" t="s">
        <v>165</v>
      </c>
      <c r="E21" s="7">
        <v>13556161139</v>
      </c>
      <c r="F21" s="15" t="s">
        <v>166</v>
      </c>
      <c r="G21" s="54">
        <f>'基础数据表'!J21/'基础数据表'!N21</f>
        <v>442.59375</v>
      </c>
      <c r="H21" s="54">
        <f>('基础数据表'!T21+'基础数据表'!U21)/2/'基础数据表'!N21</f>
        <v>491.61726804123714</v>
      </c>
      <c r="I21" s="56">
        <f>('基础数据表'!AB21+'基础数据表'!AC21)/2/'基础数据表'!J21*100</f>
        <v>9.321915459986855</v>
      </c>
      <c r="J21" s="56">
        <f>IF(AND('基础数据表'!X21&lt;=0,'基础数据表'!Y21&gt;0),'基础数据表'!Y21*0.5,IF(AND('基础数据表'!X21&gt;0,'基础数据表'!Y21&lt;=0),'基础数据表'!X21*0.5,IF(AND('基础数据表'!X21&gt;0,'基础数据表'!Y21&gt;0),'基础数据表'!X21*0.5+'基础数据表'!Y21*0.5,0)))</f>
        <v>12.605</v>
      </c>
      <c r="K21" s="58">
        <f>IF(AND('基础数据表'!AD21&lt;=0,'基础数据表'!AE21&gt;0),'基础数据表'!AE21*0.5,IF(AND('基础数据表'!AD21&gt;0,'基础数据表'!AE21&lt;=0),'基础数据表'!AD21*0.5,IF(AND('基础数据表'!AD21&gt;0,'基础数据表'!AE21&gt;0),'基础数据表'!AE21*0.5+'基础数据表'!AD21*0.5,0)))</f>
        <v>8.5</v>
      </c>
      <c r="L21" s="59">
        <f>'基础数据表'!AF21</f>
        <v>3</v>
      </c>
      <c r="M21" s="59">
        <f>'基础数据表'!AG21</f>
        <v>2</v>
      </c>
      <c r="N21" s="59">
        <f>IF(AND('基础数据表'!L21=0,'基础数据表'!M21=0),0,1)</f>
        <v>1</v>
      </c>
      <c r="O21" s="59">
        <f>'基础数据表'!K21</f>
        <v>1</v>
      </c>
      <c r="P21" s="58">
        <f>'基础数据表'!P21/'基础数据表'!N21*100</f>
        <v>21.746134020618555</v>
      </c>
      <c r="Q21" s="58">
        <f>'基础数据表'!O21/'基础数据表'!N21*100</f>
        <v>44.97422680412371</v>
      </c>
      <c r="R21" s="58">
        <f>('基础数据表'!Z21+'基础数据表'!AA21)/('基础数据表'!T21+'基础数据表'!U21)*100</f>
        <v>4.339014928111771</v>
      </c>
      <c r="S21" s="58">
        <f>('基础数据表'!Z21+'基础数据表'!AA21)/2/'基础数据表'!P21</f>
        <v>98.0925925925926</v>
      </c>
      <c r="T21" s="59">
        <f>'基础数据表'!R21</f>
        <v>3</v>
      </c>
      <c r="U21" s="59">
        <f>'基础数据表'!AJ21</f>
        <v>2</v>
      </c>
      <c r="V21" s="59">
        <f>'基础数据表'!AI21</f>
        <v>2</v>
      </c>
      <c r="W21" s="59">
        <f>'基础数据表'!AK21</f>
        <v>3</v>
      </c>
      <c r="X21" s="59">
        <f>'基础数据表'!AH21</f>
        <v>3</v>
      </c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s="4" customFormat="1" ht="24.75" customHeight="1">
      <c r="A22" s="7">
        <v>19</v>
      </c>
      <c r="B22" s="15" t="s">
        <v>124</v>
      </c>
      <c r="C22" s="15" t="s">
        <v>167</v>
      </c>
      <c r="D22" s="7" t="s">
        <v>168</v>
      </c>
      <c r="E22" s="7">
        <v>13760693360</v>
      </c>
      <c r="F22" s="15" t="s">
        <v>166</v>
      </c>
      <c r="G22" s="54">
        <f>'基础数据表'!J22/'基础数据表'!N22</f>
        <v>285.373125</v>
      </c>
      <c r="H22" s="54">
        <f>('基础数据表'!T22+'基础数据表'!U22)/2/'基础数据表'!N22</f>
        <v>566.1458333333334</v>
      </c>
      <c r="I22" s="56">
        <f>('基础数据表'!AB22+'基础数据表'!AC22)/2/'基础数据表'!J22*100</f>
        <v>14.505862573195474</v>
      </c>
      <c r="J22" s="56">
        <f>IF(AND('基础数据表'!X22&lt;=0,'基础数据表'!Y22&gt;0),'基础数据表'!Y22*0.5,IF(AND('基础数据表'!X22&gt;0,'基础数据表'!Y22&lt;=0),'基础数据表'!X22*0.5,IF(AND('基础数据表'!X22&gt;0,'基础数据表'!Y22&gt;0),'基础数据表'!X22*0.5+'基础数据表'!Y22*0.5,0)))</f>
        <v>15.175</v>
      </c>
      <c r="K22" s="58">
        <f>IF(AND('基础数据表'!AD22&lt;=0,'基础数据表'!AE22&gt;0),'基础数据表'!AE22*0.5,IF(AND('基础数据表'!AD22&gt;0,'基础数据表'!AE22&lt;=0),'基础数据表'!AD22*0.5,IF(AND('基础数据表'!AD22&gt;0,'基础数据表'!AE22&gt;0),'基础数据表'!AE22*0.5+'基础数据表'!AD22*0.5,0)))</f>
        <v>4.82</v>
      </c>
      <c r="L22" s="59">
        <f>'基础数据表'!AF22</f>
        <v>2</v>
      </c>
      <c r="M22" s="59">
        <f>'基础数据表'!AG22</f>
        <v>2</v>
      </c>
      <c r="N22" s="59">
        <f>IF(AND('基础数据表'!L22=0,'基础数据表'!M22=0),0,1)</f>
        <v>1</v>
      </c>
      <c r="O22" s="59">
        <f>'基础数据表'!K22</f>
        <v>0</v>
      </c>
      <c r="P22" s="58">
        <f>'基础数据表'!P22/'基础数据表'!N22*100</f>
        <v>26.5625</v>
      </c>
      <c r="Q22" s="58">
        <f>'基础数据表'!O22/'基础数据表'!N22*100</f>
        <v>54.166666666666664</v>
      </c>
      <c r="R22" s="58">
        <f>('基础数据表'!Z22+'基础数据表'!AA22)/('基础数据表'!T22+'基础数据表'!U22)*100</f>
        <v>3.1996320147194113</v>
      </c>
      <c r="S22" s="58">
        <f>('基础数据表'!Z22+'基础数据表'!AA22)/2/'基础数据表'!P22</f>
        <v>68.19607843137256</v>
      </c>
      <c r="T22" s="59">
        <f>'基础数据表'!R22</f>
        <v>2</v>
      </c>
      <c r="U22" s="59">
        <f>'基础数据表'!AJ22</f>
        <v>1</v>
      </c>
      <c r="V22" s="59">
        <f>'基础数据表'!AI22</f>
        <v>2</v>
      </c>
      <c r="W22" s="59">
        <f>'基础数据表'!AK22</f>
        <v>0</v>
      </c>
      <c r="X22" s="59">
        <f>'基础数据表'!AH22</f>
        <v>3</v>
      </c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4" customFormat="1" ht="24.75" customHeight="1">
      <c r="A23" s="7">
        <v>20</v>
      </c>
      <c r="B23" s="15" t="s">
        <v>124</v>
      </c>
      <c r="C23" s="15" t="s">
        <v>169</v>
      </c>
      <c r="D23" s="7" t="s">
        <v>170</v>
      </c>
      <c r="E23" s="7">
        <v>15013001611</v>
      </c>
      <c r="F23" s="15" t="s">
        <v>166</v>
      </c>
      <c r="G23" s="54">
        <f>'基础数据表'!J23/'基础数据表'!N23</f>
        <v>913.7384615384616</v>
      </c>
      <c r="H23" s="54">
        <f>('基础数据表'!T23+'基础数据表'!U23)/2/'基础数据表'!N23</f>
        <v>290.71923076923076</v>
      </c>
      <c r="I23" s="56">
        <f>('基础数据表'!AB23+'基础数据表'!AC23)/2/'基础数据表'!J23*100</f>
        <v>20.197245466637483</v>
      </c>
      <c r="J23" s="56">
        <f>IF(AND('基础数据表'!X23&lt;=0,'基础数据表'!Y23&gt;0),'基础数据表'!Y23*0.5,IF(AND('基础数据表'!X23&gt;0,'基础数据表'!Y23&lt;=0),'基础数据表'!X23*0.5,IF(AND('基础数据表'!X23&gt;0,'基础数据表'!Y23&gt;0),'基础数据表'!X23*0.5+'基础数据表'!Y23*0.5,0)))</f>
        <v>18.5</v>
      </c>
      <c r="K23" s="58">
        <f>IF(AND('基础数据表'!AD23&lt;=0,'基础数据表'!AE23&gt;0),'基础数据表'!AE23*0.5,IF(AND('基础数据表'!AD23&gt;0,'基础数据表'!AE23&lt;=0),'基础数据表'!AD23*0.5,IF(AND('基础数据表'!AD23&gt;0,'基础数据表'!AE23&gt;0),'基础数据表'!AE23*0.5+'基础数据表'!AD23*0.5,0)))</f>
        <v>1.5</v>
      </c>
      <c r="L23" s="59">
        <f>'基础数据表'!AF23</f>
        <v>3</v>
      </c>
      <c r="M23" s="59">
        <f>'基础数据表'!AG23</f>
        <v>2</v>
      </c>
      <c r="N23" s="59">
        <f>IF(AND('基础数据表'!L23=0,'基础数据表'!M23=0),0,1)</f>
        <v>1</v>
      </c>
      <c r="O23" s="59">
        <f>'基础数据表'!K23</f>
        <v>0</v>
      </c>
      <c r="P23" s="58">
        <f>'基础数据表'!P23/'基础数据表'!N23*100</f>
        <v>15.384615384615385</v>
      </c>
      <c r="Q23" s="58">
        <f>'基础数据表'!O23/'基础数据表'!N23*100</f>
        <v>34.61538461538461</v>
      </c>
      <c r="R23" s="58">
        <f>('基础数据表'!Z23+'基础数据表'!AA23)/('基础数据表'!T23+'基础数据表'!U23)*100</f>
        <v>6.40850939976451</v>
      </c>
      <c r="S23" s="58">
        <f>('基础数据表'!Z23+'基础数据表'!AA23)/2/'基础数据表'!P23</f>
        <v>121.1</v>
      </c>
      <c r="T23" s="59">
        <f>'基础数据表'!R23</f>
        <v>2</v>
      </c>
      <c r="U23" s="59">
        <f>'基础数据表'!AJ23</f>
        <v>1</v>
      </c>
      <c r="V23" s="59">
        <f>'基础数据表'!AI23</f>
        <v>1</v>
      </c>
      <c r="W23" s="59">
        <f>'基础数据表'!AK23</f>
        <v>0</v>
      </c>
      <c r="X23" s="59">
        <f>'基础数据表'!AH23</f>
        <v>2</v>
      </c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s="4" customFormat="1" ht="24.75" customHeight="1">
      <c r="A24" s="7">
        <v>21</v>
      </c>
      <c r="B24" s="15" t="s">
        <v>124</v>
      </c>
      <c r="C24" s="15" t="s">
        <v>171</v>
      </c>
      <c r="D24" s="7" t="s">
        <v>172</v>
      </c>
      <c r="E24" s="7">
        <v>13928838804</v>
      </c>
      <c r="F24" s="15" t="s">
        <v>166</v>
      </c>
      <c r="G24" s="54">
        <f>'基础数据表'!J24/'基础数据表'!N24</f>
        <v>534.1492596248765</v>
      </c>
      <c r="H24" s="54">
        <f>('基础数据表'!T24+'基础数据表'!U24)/2/'基础数据表'!N24</f>
        <v>198.78923988153997</v>
      </c>
      <c r="I24" s="56">
        <f>('基础数据表'!AB24+'基础数据表'!AC24)/2/'基础数据表'!J24*100</f>
        <v>1.5344861107106873</v>
      </c>
      <c r="J24" s="56">
        <f>IF(AND('基础数据表'!X24&lt;=0,'基础数据表'!Y24&gt;0),'基础数据表'!Y24*0.5,IF(AND('基础数据表'!X24&gt;0,'基础数据表'!Y24&lt;=0),'基础数据表'!X24*0.5,IF(AND('基础数据表'!X24&gt;0,'基础数据表'!Y24&gt;0),'基础数据表'!X24*0.5+'基础数据表'!Y24*0.5,0)))</f>
        <v>0</v>
      </c>
      <c r="K24" s="58">
        <f>IF(AND('基础数据表'!AD24&lt;=0,'基础数据表'!AE24&gt;0),'基础数据表'!AE24*0.5,IF(AND('基础数据表'!AD24&gt;0,'基础数据表'!AE24&lt;=0),'基础数据表'!AD24*0.5,IF(AND('基础数据表'!AD24&gt;0,'基础数据表'!AE24&gt;0),'基础数据表'!AE24*0.5+'基础数据表'!AD24*0.5,0)))</f>
        <v>0</v>
      </c>
      <c r="L24" s="59">
        <f>'基础数据表'!AF24</f>
        <v>3</v>
      </c>
      <c r="M24" s="59">
        <f>'基础数据表'!AG24</f>
        <v>2</v>
      </c>
      <c r="N24" s="59">
        <f>IF(AND('基础数据表'!L24=0,'基础数据表'!M24=0),0,1)</f>
        <v>1</v>
      </c>
      <c r="O24" s="59">
        <f>'基础数据表'!K24</f>
        <v>1</v>
      </c>
      <c r="P24" s="58">
        <f>'基础数据表'!P24/'基础数据表'!N24*100</f>
        <v>23.39585389930898</v>
      </c>
      <c r="Q24" s="58">
        <f>'基础数据表'!O24/'基础数据表'!N24*100</f>
        <v>39.28923988153998</v>
      </c>
      <c r="R24" s="58">
        <f>('基础数据表'!Z24+'基础数据表'!AA24)/('基础数据表'!T24+'基础数据表'!U24)*100</f>
        <v>3.270291274671196</v>
      </c>
      <c r="S24" s="58">
        <f>('基础数据表'!Z24+'基础数据表'!AA24)/2/'基础数据表'!P24</f>
        <v>27.786919831223628</v>
      </c>
      <c r="T24" s="59">
        <f>'基础数据表'!R24</f>
        <v>3</v>
      </c>
      <c r="U24" s="59">
        <f>'基础数据表'!AJ24</f>
        <v>2</v>
      </c>
      <c r="V24" s="59">
        <f>'基础数据表'!AI24</f>
        <v>1</v>
      </c>
      <c r="W24" s="59">
        <f>'基础数据表'!AK24</f>
        <v>2</v>
      </c>
      <c r="X24" s="59">
        <f>'基础数据表'!AH24</f>
        <v>2</v>
      </c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 s="4" customFormat="1" ht="24.75" customHeight="1">
      <c r="A25" s="7">
        <v>22</v>
      </c>
      <c r="B25" s="15" t="s">
        <v>124</v>
      </c>
      <c r="C25" s="15" t="s">
        <v>173</v>
      </c>
      <c r="D25" s="7" t="s">
        <v>174</v>
      </c>
      <c r="E25" s="7">
        <v>13318835297</v>
      </c>
      <c r="F25" s="15" t="s">
        <v>166</v>
      </c>
      <c r="G25" s="54">
        <f>'基础数据表'!J25/'基础数据表'!N25</f>
        <v>92.17333333333333</v>
      </c>
      <c r="H25" s="54">
        <f>('基础数据表'!T25+'基础数据表'!U25)/2/'基础数据表'!N25</f>
        <v>431.5111111111111</v>
      </c>
      <c r="I25" s="56">
        <f>('基础数据表'!AB25+'基础数据表'!AC25)/2/'基础数据表'!J25*100</f>
        <v>3.7055788610829836</v>
      </c>
      <c r="J25" s="56">
        <f>IF(AND('基础数据表'!X25&lt;=0,'基础数据表'!Y25&gt;0),'基础数据表'!Y25*0.5,IF(AND('基础数据表'!X25&gt;0,'基础数据表'!Y25&lt;=0),'基础数据表'!X25*0.5,IF(AND('基础数据表'!X25&gt;0,'基础数据表'!Y25&gt;0),'基础数据表'!X25*0.5+'基础数据表'!Y25*0.5,0)))</f>
        <v>0.041</v>
      </c>
      <c r="K25" s="58">
        <f>IF(AND('基础数据表'!AD25&lt;=0,'基础数据表'!AE25&gt;0),'基础数据表'!AE25*0.5,IF(AND('基础数据表'!AD25&gt;0,'基础数据表'!AE25&lt;=0),'基础数据表'!AD25*0.5,IF(AND('基础数据表'!AD25&gt;0,'基础数据表'!AE25&gt;0),'基础数据表'!AE25*0.5+'基础数据表'!AD25*0.5,0)))</f>
        <v>0</v>
      </c>
      <c r="L25" s="59">
        <f>'基础数据表'!AF25</f>
        <v>1</v>
      </c>
      <c r="M25" s="59">
        <f>'基础数据表'!AG25</f>
        <v>2</v>
      </c>
      <c r="N25" s="59">
        <f>IF(AND('基础数据表'!L25=0,'基础数据表'!M25=0),0,1)</f>
        <v>1</v>
      </c>
      <c r="O25" s="59">
        <f>'基础数据表'!K25</f>
        <v>0</v>
      </c>
      <c r="P25" s="58">
        <f>'基础数据表'!P25/'基础数据表'!N25*100</f>
        <v>19.11111111111111</v>
      </c>
      <c r="Q25" s="58">
        <f>'基础数据表'!O25/'基础数据表'!N25*100</f>
        <v>55.55555555555556</v>
      </c>
      <c r="R25" s="58">
        <f>('基础数据表'!Z25+'基础数据表'!AA25)/('基础数据表'!T25+'基础数据表'!U25)*100</f>
        <v>2.2489442785044806</v>
      </c>
      <c r="S25" s="58">
        <f>('基础数据表'!Z25+'基础数据表'!AA25)/2/'基础数据表'!P25</f>
        <v>50.77906976744186</v>
      </c>
      <c r="T25" s="59">
        <f>'基础数据表'!R25</f>
        <v>2</v>
      </c>
      <c r="U25" s="59">
        <f>'基础数据表'!AJ25</f>
        <v>1</v>
      </c>
      <c r="V25" s="59">
        <f>'基础数据表'!AI25</f>
        <v>1</v>
      </c>
      <c r="W25" s="59">
        <f>'基础数据表'!AK25</f>
        <v>1</v>
      </c>
      <c r="X25" s="59">
        <f>'基础数据表'!AH25</f>
        <v>2</v>
      </c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3" s="4" customFormat="1" ht="24.75" customHeight="1">
      <c r="A26" s="7">
        <v>23</v>
      </c>
      <c r="B26" s="15" t="s">
        <v>124</v>
      </c>
      <c r="C26" s="15" t="s">
        <v>175</v>
      </c>
      <c r="D26" s="7" t="s">
        <v>176</v>
      </c>
      <c r="E26" s="7">
        <v>13560133102</v>
      </c>
      <c r="F26" s="15" t="s">
        <v>177</v>
      </c>
      <c r="G26" s="54">
        <f>'基础数据表'!J26/'基础数据表'!N26</f>
        <v>86.9857711038961</v>
      </c>
      <c r="H26" s="54">
        <f>('基础数据表'!T26+'基础数据表'!U26)/2/'基础数据表'!N26</f>
        <v>93.81087662337663</v>
      </c>
      <c r="I26" s="56">
        <f>('基础数据表'!AB26+'基础数据表'!AC26)/2/'基础数据表'!J26*100</f>
        <v>24.86077501666333</v>
      </c>
      <c r="J26" s="56">
        <f>IF(AND('基础数据表'!X26&lt;=0,'基础数据表'!Y26&gt;0),'基础数据表'!Y26*0.5,IF(AND('基础数据表'!X26&gt;0,'基础数据表'!Y26&lt;=0),'基础数据表'!X26*0.5,IF(AND('基础数据表'!X26&gt;0,'基础数据表'!Y26&gt;0),'基础数据表'!X26*0.5+'基础数据表'!Y26*0.5,0)))</f>
        <v>2.15</v>
      </c>
      <c r="K26" s="58">
        <f>IF(AND('基础数据表'!AD26&lt;=0,'基础数据表'!AE26&gt;0),'基础数据表'!AE26*0.5,IF(AND('基础数据表'!AD26&gt;0,'基础数据表'!AE26&lt;=0),'基础数据表'!AD26*0.5,IF(AND('基础数据表'!AD26&gt;0,'基础数据表'!AE26&gt;0),'基础数据表'!AE26*0.5+'基础数据表'!AD26*0.5,0)))</f>
        <v>5.4</v>
      </c>
      <c r="L26" s="59">
        <f>'基础数据表'!AF26</f>
        <v>3</v>
      </c>
      <c r="M26" s="59">
        <f>'基础数据表'!AG26</f>
        <v>2</v>
      </c>
      <c r="N26" s="59">
        <f>IF(AND('基础数据表'!L26=0,'基础数据表'!M26=0),0,1)</f>
        <v>1</v>
      </c>
      <c r="O26" s="59">
        <f>'基础数据表'!K26</f>
        <v>0</v>
      </c>
      <c r="P26" s="58">
        <f>'基础数据表'!P26/'基础数据表'!N26*100</f>
        <v>17.532467532467532</v>
      </c>
      <c r="Q26" s="58">
        <f>'基础数据表'!O26/'基础数据表'!N26*100</f>
        <v>32.38636363636363</v>
      </c>
      <c r="R26" s="58">
        <f>('基础数据表'!Z26+'基础数据表'!AA26)/('基础数据表'!T26+'基础数据表'!U26)*100</f>
        <v>4.031698031581224</v>
      </c>
      <c r="S26" s="58">
        <f>('基础数据表'!Z26+'基础数据表'!AA26)/2/'基础数据表'!P26</f>
        <v>21.57238425925926</v>
      </c>
      <c r="T26" s="59">
        <f>'基础数据表'!R26</f>
        <v>3</v>
      </c>
      <c r="U26" s="59">
        <f>'基础数据表'!AJ26</f>
        <v>2</v>
      </c>
      <c r="V26" s="59">
        <f>'基础数据表'!AI26</f>
        <v>2</v>
      </c>
      <c r="W26" s="59">
        <f>'基础数据表'!AK26</f>
        <v>3</v>
      </c>
      <c r="X26" s="59">
        <f>'基础数据表'!AH26</f>
        <v>3</v>
      </c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s="4" customFormat="1" ht="24.75" customHeight="1">
      <c r="A27" s="7">
        <v>24</v>
      </c>
      <c r="B27" s="15" t="s">
        <v>124</v>
      </c>
      <c r="C27" s="15" t="s">
        <v>178</v>
      </c>
      <c r="D27" s="7" t="s">
        <v>179</v>
      </c>
      <c r="E27" s="7">
        <v>15914320591</v>
      </c>
      <c r="F27" s="15" t="s">
        <v>177</v>
      </c>
      <c r="G27" s="54">
        <f>'基础数据表'!J27/'基础数据表'!N27</f>
        <v>426.94297029702966</v>
      </c>
      <c r="H27" s="54">
        <f>('基础数据表'!T27+'基础数据表'!U27)/2/'基础数据表'!N27</f>
        <v>164.69306930693068</v>
      </c>
      <c r="I27" s="56">
        <f>('基础数据表'!AB27+'基础数据表'!AC27)/2/'基础数据表'!J27*100</f>
        <v>1.919007894949218</v>
      </c>
      <c r="J27" s="56">
        <f>IF(AND('基础数据表'!X27&lt;=0,'基础数据表'!Y27&gt;0),'基础数据表'!Y27*0.5,IF(AND('基础数据表'!X27&gt;0,'基础数据表'!Y27&lt;=0),'基础数据表'!X27*0.5,IF(AND('基础数据表'!X27&gt;0,'基础数据表'!Y27&gt;0),'基础数据表'!X27*0.5+'基础数据表'!Y27*0.5,0)))</f>
        <v>11.145000000000001</v>
      </c>
      <c r="K27" s="58">
        <f>IF(AND('基础数据表'!AD27&lt;=0,'基础数据表'!AE27&gt;0),'基础数据表'!AE27*0.5,IF(AND('基础数据表'!AD27&gt;0,'基础数据表'!AE27&lt;=0),'基础数据表'!AD27*0.5,IF(AND('基础数据表'!AD27&gt;0,'基础数据表'!AE27&gt;0),'基础数据表'!AE27*0.5+'基础数据表'!AD27*0.5,0)))</f>
        <v>46.465</v>
      </c>
      <c r="L27" s="59">
        <f>'基础数据表'!AF27</f>
        <v>3</v>
      </c>
      <c r="M27" s="59">
        <f>'基础数据表'!AG27</f>
        <v>2</v>
      </c>
      <c r="N27" s="59">
        <f>IF(AND('基础数据表'!L27=0,'基础数据表'!M27=0),0,1)</f>
        <v>0</v>
      </c>
      <c r="O27" s="59">
        <f>'基础数据表'!K27</f>
        <v>0</v>
      </c>
      <c r="P27" s="58">
        <f>'基础数据表'!P27/'基础数据表'!N27*100</f>
        <v>26.732673267326735</v>
      </c>
      <c r="Q27" s="58">
        <f>'基础数据表'!O27/'基础数据表'!N27*100</f>
        <v>37.62376237623762</v>
      </c>
      <c r="R27" s="58">
        <f>('基础数据表'!Z27+'基础数据表'!AA27)/('基础数据表'!T27+'基础数据表'!U27)*100</f>
        <v>4.334495611398341</v>
      </c>
      <c r="S27" s="58">
        <f>('基础数据表'!Z27+'基础数据表'!AA27)/2/'基础数据表'!P27</f>
        <v>26.703703703703702</v>
      </c>
      <c r="T27" s="59">
        <f>'基础数据表'!R27</f>
        <v>2</v>
      </c>
      <c r="U27" s="59">
        <f>'基础数据表'!AJ27</f>
        <v>2</v>
      </c>
      <c r="V27" s="59">
        <f>'基础数据表'!AI27</f>
        <v>2</v>
      </c>
      <c r="W27" s="59">
        <f>'基础数据表'!AK27</f>
        <v>4</v>
      </c>
      <c r="X27" s="59">
        <f>'基础数据表'!AH27</f>
        <v>3</v>
      </c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4" customFormat="1" ht="24.75" customHeight="1">
      <c r="A28" s="7">
        <v>25</v>
      </c>
      <c r="B28" s="15" t="s">
        <v>124</v>
      </c>
      <c r="C28" s="15" t="s">
        <v>180</v>
      </c>
      <c r="D28" s="7" t="s">
        <v>181</v>
      </c>
      <c r="E28" s="7">
        <v>18026208672</v>
      </c>
      <c r="F28" s="15" t="s">
        <v>182</v>
      </c>
      <c r="G28" s="54">
        <f>'基础数据表'!J28/'基础数据表'!N28</f>
        <v>215.65208333333334</v>
      </c>
      <c r="H28" s="54">
        <f>('基础数据表'!T28+'基础数据表'!U28)/2/'基础数据表'!N28</f>
        <v>119.15416666666667</v>
      </c>
      <c r="I28" s="56">
        <f>('基础数据表'!AB28+'基础数据表'!AC28)/2/'基础数据表'!J28*100</f>
        <v>7.667635949107841</v>
      </c>
      <c r="J28" s="56">
        <f>IF(AND('基础数据表'!X28&lt;=0,'基础数据表'!Y28&gt;0),'基础数据表'!Y28*0.5,IF(AND('基础数据表'!X28&gt;0,'基础数据表'!Y28&lt;=0),'基础数据表'!X28*0.5,IF(AND('基础数据表'!X28&gt;0,'基础数据表'!Y28&gt;0),'基础数据表'!X28*0.5+'基础数据表'!Y28*0.5,0)))</f>
        <v>0.19795000000000001</v>
      </c>
      <c r="K28" s="58">
        <f>IF(AND('基础数据表'!AD28&lt;=0,'基础数据表'!AE28&gt;0),'基础数据表'!AE28*0.5,IF(AND('基础数据表'!AD28&gt;0,'基础数据表'!AE28&lt;=0),'基础数据表'!AD28*0.5,IF(AND('基础数据表'!AD28&gt;0,'基础数据表'!AE28&gt;0),'基础数据表'!AE28*0.5+'基础数据表'!AD28*0.5,0)))</f>
        <v>0.13805</v>
      </c>
      <c r="L28" s="59">
        <f>'基础数据表'!AF28</f>
        <v>3</v>
      </c>
      <c r="M28" s="59">
        <f>'基础数据表'!AG28</f>
        <v>0</v>
      </c>
      <c r="N28" s="59">
        <f>IF(AND('基础数据表'!L28=0,'基础数据表'!M28=0),0,1)</f>
        <v>1</v>
      </c>
      <c r="O28" s="59">
        <f>'基础数据表'!K28</f>
        <v>1</v>
      </c>
      <c r="P28" s="58">
        <f>'基础数据表'!P28/'基础数据表'!N28*100</f>
        <v>14.166666666666666</v>
      </c>
      <c r="Q28" s="58">
        <f>'基础数据表'!O28/'基础数据表'!N28*100</f>
        <v>33.958333333333336</v>
      </c>
      <c r="R28" s="58">
        <f>('基础数据表'!Z28+'基础数据表'!AA28)/('基础数据表'!T28+'基础数据表'!U28)*100</f>
        <v>3.882400251774662</v>
      </c>
      <c r="S28" s="58">
        <f>('基础数据表'!Z28+'基础数据表'!AA28)/2/'基础数据表'!P28</f>
        <v>32.654411764705884</v>
      </c>
      <c r="T28" s="59">
        <f>'基础数据表'!R28</f>
        <v>3</v>
      </c>
      <c r="U28" s="59">
        <f>'基础数据表'!AJ28</f>
        <v>1</v>
      </c>
      <c r="V28" s="59">
        <f>'基础数据表'!AI28</f>
        <v>2</v>
      </c>
      <c r="W28" s="59">
        <f>'基础数据表'!AK28</f>
        <v>0</v>
      </c>
      <c r="X28" s="59">
        <f>'基础数据表'!AH28</f>
        <v>3</v>
      </c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4" customFormat="1" ht="24.75" customHeight="1">
      <c r="A29" s="7">
        <v>26</v>
      </c>
      <c r="B29" s="15" t="s">
        <v>124</v>
      </c>
      <c r="C29" s="15" t="s">
        <v>183</v>
      </c>
      <c r="D29" s="7" t="s">
        <v>184</v>
      </c>
      <c r="E29" s="7">
        <v>13928711352</v>
      </c>
      <c r="F29" s="15" t="s">
        <v>182</v>
      </c>
      <c r="G29" s="54">
        <f>'基础数据表'!J29/'基础数据表'!N29</f>
        <v>176.6008064516129</v>
      </c>
      <c r="H29" s="54">
        <f>('基础数据表'!T29+'基础数据表'!U29)/2/'基础数据表'!N29</f>
        <v>117.35564516129031</v>
      </c>
      <c r="I29" s="56">
        <f>('基础数据表'!AB29+'基础数据表'!AC29)/2/'基础数据表'!J29*100</f>
        <v>2.89229855926205</v>
      </c>
      <c r="J29" s="56">
        <f>IF(AND('基础数据表'!X29&lt;=0,'基础数据表'!Y29&gt;0),'基础数据表'!Y29*0.5,IF(AND('基础数据表'!X29&gt;0,'基础数据表'!Y29&lt;=0),'基础数据表'!X29*0.5,IF(AND('基础数据表'!X29&gt;0,'基础数据表'!Y29&gt;0),'基础数据表'!X29*0.5+'基础数据表'!Y29*0.5,0)))</f>
        <v>37.22</v>
      </c>
      <c r="K29" s="58">
        <f>IF(AND('基础数据表'!AD29&lt;=0,'基础数据表'!AE29&gt;0),'基础数据表'!AE29*0.5,IF(AND('基础数据表'!AD29&gt;0,'基础数据表'!AE29&lt;=0),'基础数据表'!AD29*0.5,IF(AND('基础数据表'!AD29&gt;0,'基础数据表'!AE29&gt;0),'基础数据表'!AE29*0.5+'基础数据表'!AD29*0.5,0)))</f>
        <v>26.98</v>
      </c>
      <c r="L29" s="59">
        <f>'基础数据表'!AF29</f>
        <v>1</v>
      </c>
      <c r="M29" s="59">
        <f>'基础数据表'!AG29</f>
        <v>2</v>
      </c>
      <c r="N29" s="59">
        <f>IF(AND('基础数据表'!L29=0,'基础数据表'!M29=0),0,1)</f>
        <v>1</v>
      </c>
      <c r="O29" s="59">
        <f>'基础数据表'!K29</f>
        <v>0</v>
      </c>
      <c r="P29" s="58">
        <f>'基础数据表'!P29/'基础数据表'!N29*100</f>
        <v>18.14516129032258</v>
      </c>
      <c r="Q29" s="58">
        <f>'基础数据表'!O29/'基础数据表'!N29*100</f>
        <v>51.20967741935484</v>
      </c>
      <c r="R29" s="58">
        <f>('基础数据表'!Z29+'基础数据表'!AA29)/('基础数据表'!T29+'基础数据表'!U29)*100</f>
        <v>3.131850385854963</v>
      </c>
      <c r="S29" s="58">
        <f>('基础数据表'!Z29+'基础数据表'!AA29)/2/'基础数据表'!P29</f>
        <v>20.255555555555556</v>
      </c>
      <c r="T29" s="59">
        <f>'基础数据表'!R29</f>
        <v>2</v>
      </c>
      <c r="U29" s="59">
        <f>'基础数据表'!AJ29</f>
        <v>2</v>
      </c>
      <c r="V29" s="59">
        <f>'基础数据表'!AI29</f>
        <v>2</v>
      </c>
      <c r="W29" s="59">
        <f>'基础数据表'!AK29</f>
        <v>4</v>
      </c>
      <c r="X29" s="59">
        <f>'基础数据表'!AH29</f>
        <v>2</v>
      </c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3" s="4" customFormat="1" ht="24.75" customHeight="1">
      <c r="A30" s="7">
        <v>27</v>
      </c>
      <c r="B30" s="15" t="s">
        <v>124</v>
      </c>
      <c r="C30" s="15" t="s">
        <v>185</v>
      </c>
      <c r="D30" s="7" t="s">
        <v>186</v>
      </c>
      <c r="E30" s="7">
        <v>18688892809</v>
      </c>
      <c r="F30" s="15" t="s">
        <v>187</v>
      </c>
      <c r="G30" s="54">
        <f>'基础数据表'!J30/'基础数据表'!N30</f>
        <v>186.33846153846153</v>
      </c>
      <c r="H30" s="54">
        <f>('基础数据表'!T30+'基础数据表'!U30)/2/'基础数据表'!N30</f>
        <v>179.90153846153845</v>
      </c>
      <c r="I30" s="56">
        <f>('基础数据表'!AB30+'基础数据表'!AC30)/2/'基础数据表'!J30*100</f>
        <v>4.223084544253633</v>
      </c>
      <c r="J30" s="56">
        <f>IF(AND('基础数据表'!X30&lt;=0,'基础数据表'!Y30&gt;0),'基础数据表'!Y30*0.5,IF(AND('基础数据表'!X30&gt;0,'基础数据表'!Y30&lt;=0),'基础数据表'!X30*0.5,IF(AND('基础数据表'!X30&gt;0,'基础数据表'!Y30&gt;0),'基础数据表'!X30*0.5+'基础数据表'!Y30*0.5,0)))</f>
        <v>0</v>
      </c>
      <c r="K30" s="58">
        <f>IF(AND('基础数据表'!AD30&lt;=0,'基础数据表'!AE30&gt;0),'基础数据表'!AE30*0.5,IF(AND('基础数据表'!AD30&gt;0,'基础数据表'!AE30&lt;=0),'基础数据表'!AD30*0.5,IF(AND('基础数据表'!AD30&gt;0,'基础数据表'!AE30&gt;0),'基础数据表'!AE30*0.5+'基础数据表'!AD30*0.5,0)))</f>
        <v>1.045</v>
      </c>
      <c r="L30" s="59">
        <f>'基础数据表'!AF30</f>
        <v>2</v>
      </c>
      <c r="M30" s="59">
        <f>'基础数据表'!AG30</f>
        <v>1</v>
      </c>
      <c r="N30" s="59">
        <f>IF(AND('基础数据表'!L30=0,'基础数据表'!M30=0),0,1)</f>
        <v>1</v>
      </c>
      <c r="O30" s="59">
        <f>'基础数据表'!K30</f>
        <v>0</v>
      </c>
      <c r="P30" s="58">
        <f>'基础数据表'!P30/'基础数据表'!N30*100</f>
        <v>36.61538461538461</v>
      </c>
      <c r="Q30" s="58">
        <f>'基础数据表'!O30/'基础数据表'!N30*100</f>
        <v>64</v>
      </c>
      <c r="R30" s="58">
        <f>('基础数据表'!Z30+'基础数据表'!AA30)/('基础数据表'!T30+'基础数据表'!U30)*100</f>
        <v>3.3385783676541014</v>
      </c>
      <c r="S30" s="58">
        <f>('基础数据表'!Z30+'基础数据表'!AA30)/2/'基础数据表'!P30</f>
        <v>16.403361344537814</v>
      </c>
      <c r="T30" s="59">
        <f>'基础数据表'!R30</f>
        <v>3</v>
      </c>
      <c r="U30" s="59">
        <f>'基础数据表'!AJ30</f>
        <v>2</v>
      </c>
      <c r="V30" s="59">
        <f>'基础数据表'!AI30</f>
        <v>1</v>
      </c>
      <c r="W30" s="59">
        <f>'基础数据表'!AK30</f>
        <v>2</v>
      </c>
      <c r="X30" s="59">
        <f>'基础数据表'!AH30</f>
        <v>2</v>
      </c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 s="4" customFormat="1" ht="24.75" customHeight="1">
      <c r="A31" s="7">
        <v>28</v>
      </c>
      <c r="B31" s="15" t="s">
        <v>124</v>
      </c>
      <c r="C31" s="15" t="s">
        <v>188</v>
      </c>
      <c r="D31" s="7" t="s">
        <v>189</v>
      </c>
      <c r="E31" s="7" t="s">
        <v>190</v>
      </c>
      <c r="F31" s="15" t="s">
        <v>187</v>
      </c>
      <c r="G31" s="54">
        <f>'基础数据表'!J31/'基础数据表'!N31</f>
        <v>382.93373493975906</v>
      </c>
      <c r="H31" s="54">
        <f>('基础数据表'!T31+'基础数据表'!U31)/2/'基础数据表'!N31</f>
        <v>130.98493975903614</v>
      </c>
      <c r="I31" s="56">
        <f>('基础数据表'!AB31+'基础数据表'!AC31)/2/'基础数据表'!J31*100</f>
        <v>4.3426620730882375</v>
      </c>
      <c r="J31" s="56">
        <f>IF(AND('基础数据表'!X31&lt;=0,'基础数据表'!Y31&gt;0),'基础数据表'!Y31*0.5,IF(AND('基础数据表'!X31&gt;0,'基础数据表'!Y31&lt;=0),'基础数据表'!X31*0.5,IF(AND('基础数据表'!X31&gt;0,'基础数据表'!Y31&gt;0),'基础数据表'!X31*0.5+'基础数据表'!Y31*0.5,0)))</f>
        <v>0.315</v>
      </c>
      <c r="K31" s="58">
        <f>IF(AND('基础数据表'!AD31&lt;=0,'基础数据表'!AE31&gt;0),'基础数据表'!AE31*0.5,IF(AND('基础数据表'!AD31&gt;0,'基础数据表'!AE31&lt;=0),'基础数据表'!AD31*0.5,IF(AND('基础数据表'!AD31&gt;0,'基础数据表'!AE31&gt;0),'基础数据表'!AE31*0.5+'基础数据表'!AD31*0.5,0)))</f>
        <v>36.175</v>
      </c>
      <c r="L31" s="59">
        <f>'基础数据表'!AF31</f>
        <v>2</v>
      </c>
      <c r="M31" s="59">
        <f>'基础数据表'!AG31</f>
        <v>2</v>
      </c>
      <c r="N31" s="59">
        <f>IF(AND('基础数据表'!L31=0,'基础数据表'!M31=0),0,1)</f>
        <v>1</v>
      </c>
      <c r="O31" s="59">
        <f>'基础数据表'!K31</f>
        <v>1</v>
      </c>
      <c r="P31" s="58">
        <f>'基础数据表'!P31/'基础数据表'!N31*100</f>
        <v>30.32128514056225</v>
      </c>
      <c r="Q31" s="58">
        <f>'基础数据表'!O31/'基础数据表'!N31*100</f>
        <v>42.670682730923694</v>
      </c>
      <c r="R31" s="58">
        <f>('基础数据表'!Z31+'基础数据表'!AA31)/('基础数据表'!T31+'基础数据表'!U31)*100</f>
        <v>7.006308398678532</v>
      </c>
      <c r="S31" s="58">
        <f>('基础数据表'!Z31+'基础数据表'!AA31)/2/'基础数据表'!P31</f>
        <v>30.266556291390728</v>
      </c>
      <c r="T31" s="59">
        <f>'基础数据表'!R31</f>
        <v>3</v>
      </c>
      <c r="U31" s="59">
        <f>'基础数据表'!AJ31</f>
        <v>2</v>
      </c>
      <c r="V31" s="59">
        <f>'基础数据表'!AI31</f>
        <v>1</v>
      </c>
      <c r="W31" s="59">
        <f>'基础数据表'!AK31</f>
        <v>3</v>
      </c>
      <c r="X31" s="59">
        <f>'基础数据表'!AH31</f>
        <v>3</v>
      </c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3" s="4" customFormat="1" ht="24.75" customHeight="1">
      <c r="A32" s="7">
        <v>29</v>
      </c>
      <c r="B32" s="15" t="s">
        <v>124</v>
      </c>
      <c r="C32" s="15" t="s">
        <v>191</v>
      </c>
      <c r="D32" s="7" t="s">
        <v>192</v>
      </c>
      <c r="E32" s="7">
        <v>13724134500</v>
      </c>
      <c r="F32" s="15" t="s">
        <v>187</v>
      </c>
      <c r="G32" s="54">
        <f>'基础数据表'!J32/'基础数据表'!N32</f>
        <v>435.42118226600985</v>
      </c>
      <c r="H32" s="54">
        <f>('基础数据表'!T32+'基础数据表'!U32)/2/'基础数据表'!N32</f>
        <v>221.86740558292283</v>
      </c>
      <c r="I32" s="56">
        <f>('基础数据表'!AB32+'基础数据表'!AC32)/2/'基础数据表'!J32*100</f>
        <v>3.032942831337455</v>
      </c>
      <c r="J32" s="56">
        <f>IF(AND('基础数据表'!X32&lt;=0,'基础数据表'!Y32&gt;0),'基础数据表'!Y32*0.5,IF(AND('基础数据表'!X32&gt;0,'基础数据表'!Y32&lt;=0),'基础数据表'!X32*0.5,IF(AND('基础数据表'!X32&gt;0,'基础数据表'!Y32&gt;0),'基础数据表'!X32*0.5+'基础数据表'!Y32*0.5,0)))</f>
        <v>15.21</v>
      </c>
      <c r="K32" s="58">
        <f>IF(AND('基础数据表'!AD32&lt;=0,'基础数据表'!AE32&gt;0),'基础数据表'!AE32*0.5,IF(AND('基础数据表'!AD32&gt;0,'基础数据表'!AE32&lt;=0),'基础数据表'!AD32*0.5,IF(AND('基础数据表'!AD32&gt;0,'基础数据表'!AE32&gt;0),'基础数据表'!AE32*0.5+'基础数据表'!AD32*0.5,0)))</f>
        <v>56.96</v>
      </c>
      <c r="L32" s="59">
        <f>'基础数据表'!AF32</f>
        <v>0</v>
      </c>
      <c r="M32" s="59">
        <f>'基础数据表'!AG32</f>
        <v>2</v>
      </c>
      <c r="N32" s="59">
        <f>IF(AND('基础数据表'!L32=0,'基础数据表'!M32=0),0,1)</f>
        <v>1</v>
      </c>
      <c r="O32" s="59">
        <f>'基础数据表'!K32</f>
        <v>0</v>
      </c>
      <c r="P32" s="58">
        <f>'基础数据表'!P32/'基础数据表'!N32*100</f>
        <v>11.986863711001643</v>
      </c>
      <c r="Q32" s="58">
        <f>'基础数据表'!O32/'基础数据表'!N32*100</f>
        <v>29.22824302134647</v>
      </c>
      <c r="R32" s="58">
        <f>('基础数据表'!Z32+'基础数据表'!AA32)/('基础数据表'!T32+'基础数据表'!U32)*100</f>
        <v>5.744887002461443</v>
      </c>
      <c r="S32" s="58">
        <f>('基础数据表'!Z32+'基础数据表'!AA32)/2/'基础数据表'!P32</f>
        <v>106.33333333333333</v>
      </c>
      <c r="T32" s="59">
        <f>'基础数据表'!R32</f>
        <v>3</v>
      </c>
      <c r="U32" s="59">
        <f>'基础数据表'!AJ32</f>
        <v>2</v>
      </c>
      <c r="V32" s="59">
        <f>'基础数据表'!AI32</f>
        <v>2</v>
      </c>
      <c r="W32" s="59">
        <f>'基础数据表'!AK32</f>
        <v>3</v>
      </c>
      <c r="X32" s="59">
        <f>'基础数据表'!AH32</f>
        <v>3</v>
      </c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s="4" customFormat="1" ht="24.75" customHeight="1">
      <c r="A33" s="7">
        <v>30</v>
      </c>
      <c r="B33" s="15" t="s">
        <v>124</v>
      </c>
      <c r="C33" s="15" t="s">
        <v>193</v>
      </c>
      <c r="D33" s="7" t="s">
        <v>194</v>
      </c>
      <c r="E33" s="7">
        <v>13825192965</v>
      </c>
      <c r="F33" s="15" t="s">
        <v>195</v>
      </c>
      <c r="G33" s="54">
        <f>'基础数据表'!J33/'基础数据表'!N33</f>
        <v>81.6692105263158</v>
      </c>
      <c r="H33" s="54">
        <f>('基础数据表'!T33+'基础数据表'!U33)/2/'基础数据表'!N33</f>
        <v>55.86842105263158</v>
      </c>
      <c r="I33" s="56">
        <f>('基础数据表'!AB33+'基础数据表'!AC33)/2/'基础数据表'!J33*100</f>
        <v>10.138342531855516</v>
      </c>
      <c r="J33" s="56">
        <f>IF(AND('基础数据表'!X33&lt;=0,'基础数据表'!Y33&gt;0),'基础数据表'!Y33*0.5,IF(AND('基础数据表'!X33&gt;0,'基础数据表'!Y33&lt;=0),'基础数据表'!X33*0.5,IF(AND('基础数据表'!X33&gt;0,'基础数据表'!Y33&gt;0),'基础数据表'!X33*0.5+'基础数据表'!Y33*0.5,0)))</f>
        <v>63.5</v>
      </c>
      <c r="K33" s="58">
        <f>IF(AND('基础数据表'!AD33&lt;=0,'基础数据表'!AE33&gt;0),'基础数据表'!AE33*0.5,IF(AND('基础数据表'!AD33&gt;0,'基础数据表'!AE33&lt;=0),'基础数据表'!AD33*0.5,IF(AND('基础数据表'!AD33&gt;0,'基础数据表'!AE33&gt;0),'基础数据表'!AE33*0.5+'基础数据表'!AD33*0.5,0)))</f>
        <v>58.5</v>
      </c>
      <c r="L33" s="59">
        <f>'基础数据表'!AF33</f>
        <v>2</v>
      </c>
      <c r="M33" s="59">
        <f>'基础数据表'!AG33</f>
        <v>1</v>
      </c>
      <c r="N33" s="59">
        <f>IF(AND('基础数据表'!L33=0,'基础数据表'!M33=0),0,1)</f>
        <v>1</v>
      </c>
      <c r="O33" s="59">
        <f>'基础数据表'!K33</f>
        <v>0</v>
      </c>
      <c r="P33" s="58">
        <f>'基础数据表'!P33/'基础数据表'!N33*100</f>
        <v>21.770334928229666</v>
      </c>
      <c r="Q33" s="58">
        <f>'基础数据表'!O33/'基础数据表'!N33*100</f>
        <v>63.397129186602875</v>
      </c>
      <c r="R33" s="58">
        <f>('基础数据表'!Z33+'基础数据表'!AA33)/('基础数据表'!T33+'基础数据表'!U33)*100</f>
        <v>7.266732325611271</v>
      </c>
      <c r="S33" s="58">
        <f>('基础数据表'!Z33+'基础数据表'!AA33)/2/'基础数据表'!P33</f>
        <v>18.64835164835165</v>
      </c>
      <c r="T33" s="59">
        <f>'基础数据表'!R33</f>
        <v>2</v>
      </c>
      <c r="U33" s="59">
        <f>'基础数据表'!AJ33</f>
        <v>2</v>
      </c>
      <c r="V33" s="59">
        <f>'基础数据表'!AI33</f>
        <v>0</v>
      </c>
      <c r="W33" s="59">
        <f>'基础数据表'!AK33</f>
        <v>0</v>
      </c>
      <c r="X33" s="59">
        <f>'基础数据表'!AH33</f>
        <v>2</v>
      </c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s="4" customFormat="1" ht="24.75" customHeight="1">
      <c r="A34" s="7">
        <v>31</v>
      </c>
      <c r="B34" s="15" t="s">
        <v>124</v>
      </c>
      <c r="C34" s="15" t="s">
        <v>196</v>
      </c>
      <c r="D34" s="7" t="s">
        <v>197</v>
      </c>
      <c r="E34" s="7">
        <v>18928981020</v>
      </c>
      <c r="F34" s="15" t="s">
        <v>195</v>
      </c>
      <c r="G34" s="54">
        <f>'基础数据表'!J34/'基础数据表'!N34</f>
        <v>177.07350096711798</v>
      </c>
      <c r="H34" s="54">
        <f>('基础数据表'!T34+'基础数据表'!U34)/2/'基础数据表'!N34</f>
        <v>126.87040618955513</v>
      </c>
      <c r="I34" s="56">
        <f>('基础数据表'!AB34+'基础数据表'!AC34)/2/'基础数据表'!J34*100</f>
        <v>9.366773351393274</v>
      </c>
      <c r="J34" s="56">
        <f>IF(AND('基础数据表'!X34&lt;=0,'基础数据表'!Y34&gt;0),'基础数据表'!Y34*0.5,IF(AND('基础数据表'!X34&gt;0,'基础数据表'!Y34&lt;=0),'基础数据表'!X34*0.5,IF(AND('基础数据表'!X34&gt;0,'基础数据表'!Y34&gt;0),'基础数据表'!X34*0.5+'基础数据表'!Y34*0.5,0)))</f>
        <v>29</v>
      </c>
      <c r="K34" s="58">
        <f>IF(AND('基础数据表'!AD34&lt;=0,'基础数据表'!AE34&gt;0),'基础数据表'!AE34*0.5,IF(AND('基础数据表'!AD34&gt;0,'基础数据表'!AE34&lt;=0),'基础数据表'!AD34*0.5,IF(AND('基础数据表'!AD34&gt;0,'基础数据表'!AE34&gt;0),'基础数据表'!AE34*0.5+'基础数据表'!AD34*0.5,0)))</f>
        <v>37.225</v>
      </c>
      <c r="L34" s="59">
        <f>'基础数据表'!AF34</f>
        <v>2</v>
      </c>
      <c r="M34" s="59">
        <f>'基础数据表'!AG34</f>
        <v>2</v>
      </c>
      <c r="N34" s="59">
        <f>IF(AND('基础数据表'!L34=0,'基础数据表'!M34=0),0,1)</f>
        <v>1</v>
      </c>
      <c r="O34" s="59">
        <f>'基础数据表'!K34</f>
        <v>0</v>
      </c>
      <c r="P34" s="58">
        <f>'基础数据表'!P34/'基础数据表'!N34*100</f>
        <v>20.6963249516441</v>
      </c>
      <c r="Q34" s="58">
        <f>'基础数据表'!O34/'基础数据表'!N34*100</f>
        <v>38.297872340425535</v>
      </c>
      <c r="R34" s="58">
        <f>('基础数据表'!Z34+'基础数据表'!AA34)/('基础数据表'!T34+'基础数据表'!U34)*100</f>
        <v>3.7864526161727046</v>
      </c>
      <c r="S34" s="58">
        <f>('基础数据表'!Z34+'基础数据表'!AA34)/2/'基础数据表'!P34</f>
        <v>23.211308411214954</v>
      </c>
      <c r="T34" s="59">
        <f>'基础数据表'!R34</f>
        <v>2</v>
      </c>
      <c r="U34" s="59">
        <f>'基础数据表'!AJ34</f>
        <v>2</v>
      </c>
      <c r="V34" s="59">
        <f>'基础数据表'!AI34</f>
        <v>1</v>
      </c>
      <c r="W34" s="59">
        <f>'基础数据表'!AK34</f>
        <v>2</v>
      </c>
      <c r="X34" s="59">
        <f>'基础数据表'!AH34</f>
        <v>2</v>
      </c>
      <c r="Y34" s="51"/>
      <c r="Z34" s="51"/>
      <c r="AA34" s="51"/>
      <c r="AB34" s="51"/>
      <c r="AC34" s="51"/>
      <c r="AD34" s="51"/>
      <c r="AE34" s="51"/>
      <c r="AF34" s="51"/>
      <c r="AG34" s="51"/>
    </row>
    <row r="35" spans="1:33" s="4" customFormat="1" ht="24.75" customHeight="1">
      <c r="A35" s="7">
        <v>32</v>
      </c>
      <c r="B35" s="15" t="s">
        <v>124</v>
      </c>
      <c r="C35" s="15" t="s">
        <v>198</v>
      </c>
      <c r="D35" s="7" t="s">
        <v>199</v>
      </c>
      <c r="E35" s="7">
        <v>15217347462</v>
      </c>
      <c r="F35" s="15" t="s">
        <v>195</v>
      </c>
      <c r="G35" s="54">
        <f>'基础数据表'!J35/'基础数据表'!N35</f>
        <v>51.77164995442115</v>
      </c>
      <c r="H35" s="54">
        <f>('基础数据表'!T35+'基础数据表'!U35)/2/'基础数据表'!N35</f>
        <v>46.21672743846855</v>
      </c>
      <c r="I35" s="56">
        <f>('基础数据表'!AB35+'基础数据表'!AC35)/2/'基础数据表'!J35*100</f>
        <v>10.535536637115163</v>
      </c>
      <c r="J35" s="56">
        <f>IF(AND('基础数据表'!X35&lt;=0,'基础数据表'!Y35&gt;0),'基础数据表'!Y35*0.5,IF(AND('基础数据表'!X35&gt;0,'基础数据表'!Y35&lt;=0),'基础数据表'!X35*0.5,IF(AND('基础数据表'!X35&gt;0,'基础数据表'!Y35&gt;0),'基础数据表'!X35*0.5+'基础数据表'!Y35*0.5,0)))</f>
        <v>6.9</v>
      </c>
      <c r="K35" s="58">
        <f>IF(AND('基础数据表'!AD35&lt;=0,'基础数据表'!AE35&gt;0),'基础数据表'!AE35*0.5,IF(AND('基础数据表'!AD35&gt;0,'基础数据表'!AE35&lt;=0),'基础数据表'!AD35*0.5,IF(AND('基础数据表'!AD35&gt;0,'基础数据表'!AE35&gt;0),'基础数据表'!AE35*0.5+'基础数据表'!AD35*0.5,0)))</f>
        <v>113.53</v>
      </c>
      <c r="L35" s="59">
        <f>'基础数据表'!AF35</f>
        <v>3</v>
      </c>
      <c r="M35" s="59">
        <f>'基础数据表'!AG35</f>
        <v>2</v>
      </c>
      <c r="N35" s="59">
        <f>IF(AND('基础数据表'!L35=0,'基础数据表'!M35=0),0,1)</f>
        <v>1</v>
      </c>
      <c r="O35" s="59">
        <f>'基础数据表'!K35</f>
        <v>0</v>
      </c>
      <c r="P35" s="58">
        <f>'基础数据表'!P35/'基础数据表'!N35*100</f>
        <v>22.10574293527803</v>
      </c>
      <c r="Q35" s="58">
        <f>'基础数据表'!O35/'基础数据表'!N35*100</f>
        <v>38.65086599817685</v>
      </c>
      <c r="R35" s="58">
        <f>('基础数据表'!Z35+'基础数据表'!AA35)/('基础数据表'!T35+'基础数据表'!U35)*100</f>
        <v>11.659327708716512</v>
      </c>
      <c r="S35" s="58">
        <f>('基础数据表'!Z35+'基础数据表'!AA35)/2/'基础数据表'!P35</f>
        <v>24.376288659793815</v>
      </c>
      <c r="T35" s="59">
        <f>'基础数据表'!R35</f>
        <v>3</v>
      </c>
      <c r="U35" s="59">
        <f>'基础数据表'!AJ35</f>
        <v>2</v>
      </c>
      <c r="V35" s="59">
        <f>'基础数据表'!AI35</f>
        <v>2</v>
      </c>
      <c r="W35" s="59">
        <f>'基础数据表'!AK35</f>
        <v>2</v>
      </c>
      <c r="X35" s="59">
        <f>'基础数据表'!AH35</f>
        <v>3</v>
      </c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s="4" customFormat="1" ht="24.75" customHeight="1">
      <c r="A36" s="7">
        <v>33</v>
      </c>
      <c r="B36" s="15" t="s">
        <v>124</v>
      </c>
      <c r="C36" s="15" t="s">
        <v>200</v>
      </c>
      <c r="D36" s="7" t="s">
        <v>201</v>
      </c>
      <c r="E36" s="7">
        <v>18666015266</v>
      </c>
      <c r="F36" s="15" t="s">
        <v>195</v>
      </c>
      <c r="G36" s="54">
        <f>'基础数据表'!J36/'基础数据表'!N36</f>
        <v>274.41747572815535</v>
      </c>
      <c r="H36" s="54">
        <f>('基础数据表'!T36+'基础数据表'!U36)/2/'基础数据表'!N36</f>
        <v>85.02427184466019</v>
      </c>
      <c r="I36" s="56">
        <f>('基础数据表'!AB36+'基础数据表'!AC36)/2/'基础数据表'!J36*100</f>
        <v>12.41287811781355</v>
      </c>
      <c r="J36" s="56">
        <f>IF(AND('基础数据表'!X36&lt;=0,'基础数据表'!Y36&gt;0),'基础数据表'!Y36*0.5,IF(AND('基础数据表'!X36&gt;0,'基础数据表'!Y36&lt;=0),'基础数据表'!X36*0.5,IF(AND('基础数据表'!X36&gt;0,'基础数据表'!Y36&gt;0),'基础数据表'!X36*0.5+'基础数据表'!Y36*0.5,0)))</f>
        <v>0.19</v>
      </c>
      <c r="K36" s="58">
        <f>IF(AND('基础数据表'!AD36&lt;=0,'基础数据表'!AE36&gt;0),'基础数据表'!AE36*0.5,IF(AND('基础数据表'!AD36&gt;0,'基础数据表'!AE36&lt;=0),'基础数据表'!AD36*0.5,IF(AND('基础数据表'!AD36&gt;0,'基础数据表'!AE36&gt;0),'基础数据表'!AE36*0.5+'基础数据表'!AD36*0.5,0)))</f>
        <v>0.43</v>
      </c>
      <c r="L36" s="59">
        <f>'基础数据表'!AF36</f>
        <v>1</v>
      </c>
      <c r="M36" s="59">
        <f>'基础数据表'!AG36</f>
        <v>2</v>
      </c>
      <c r="N36" s="59">
        <f>IF(AND('基础数据表'!L36=0,'基础数据表'!M36=0),0,1)</f>
        <v>1</v>
      </c>
      <c r="O36" s="59">
        <f>'基础数据表'!K36</f>
        <v>0</v>
      </c>
      <c r="P36" s="58">
        <f>'基础数据表'!P36/'基础数据表'!N36*100</f>
        <v>48.54368932038835</v>
      </c>
      <c r="Q36" s="58">
        <f>'基础数据表'!O36/'基础数据表'!N36*100</f>
        <v>80.58252427184466</v>
      </c>
      <c r="R36" s="58">
        <f>('基础数据表'!Z36+'基础数据表'!AA36)/('基础数据表'!T36+'基础数据表'!U36)*100</f>
        <v>19.805880673708252</v>
      </c>
      <c r="S36" s="58">
        <f>('基础数据表'!Z36+'基础数据表'!AA36)/2/'基础数据表'!P36</f>
        <v>34.69</v>
      </c>
      <c r="T36" s="59">
        <f>'基础数据表'!R36</f>
        <v>2</v>
      </c>
      <c r="U36" s="59">
        <f>'基础数据表'!AJ36</f>
        <v>1</v>
      </c>
      <c r="V36" s="59">
        <f>'基础数据表'!AI36</f>
        <v>0</v>
      </c>
      <c r="W36" s="59">
        <f>'基础数据表'!AK36</f>
        <v>0</v>
      </c>
      <c r="X36" s="59">
        <f>'基础数据表'!AH36</f>
        <v>3</v>
      </c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3" s="4" customFormat="1" ht="24.75" customHeight="1">
      <c r="A37" s="7">
        <v>34</v>
      </c>
      <c r="B37" s="15" t="s">
        <v>124</v>
      </c>
      <c r="C37" s="15" t="s">
        <v>202</v>
      </c>
      <c r="D37" s="7" t="s">
        <v>203</v>
      </c>
      <c r="E37" s="7">
        <v>15989256260</v>
      </c>
      <c r="F37" s="15" t="s">
        <v>195</v>
      </c>
      <c r="G37" s="54">
        <f>'基础数据表'!J37/'基础数据表'!N37</f>
        <v>138.67857142857142</v>
      </c>
      <c r="H37" s="54">
        <f>('基础数据表'!T37+'基础数据表'!U37)/2/'基础数据表'!N37</f>
        <v>79.93668831168831</v>
      </c>
      <c r="I37" s="56">
        <f>('基础数据表'!AB37+'基础数据表'!AC37)/2/'基础数据表'!J37*100</f>
        <v>15.903337391426497</v>
      </c>
      <c r="J37" s="56">
        <f>IF(AND('基础数据表'!X37&lt;=0,'基础数据表'!Y37&gt;0),'基础数据表'!Y37*0.5,IF(AND('基础数据表'!X37&gt;0,'基础数据表'!Y37&lt;=0),'基础数据表'!X37*0.5,IF(AND('基础数据表'!X37&gt;0,'基础数据表'!Y37&gt;0),'基础数据表'!X37*0.5+'基础数据表'!Y37*0.5,0)))</f>
        <v>11.78</v>
      </c>
      <c r="K37" s="58">
        <f>IF(AND('基础数据表'!AD37&lt;=0,'基础数据表'!AE37&gt;0),'基础数据表'!AE37*0.5,IF(AND('基础数据表'!AD37&gt;0,'基础数据表'!AE37&lt;=0),'基础数据表'!AD37*0.5,IF(AND('基础数据表'!AD37&gt;0,'基础数据表'!AE37&gt;0),'基础数据表'!AE37*0.5+'基础数据表'!AD37*0.5,0)))</f>
        <v>13.075</v>
      </c>
      <c r="L37" s="59">
        <f>'基础数据表'!AF37</f>
        <v>3</v>
      </c>
      <c r="M37" s="59">
        <f>'基础数据表'!AG37</f>
        <v>2</v>
      </c>
      <c r="N37" s="59">
        <f>IF(AND('基础数据表'!L37=0,'基础数据表'!M37=0),0,1)</f>
        <v>1</v>
      </c>
      <c r="O37" s="59">
        <f>'基础数据表'!K37</f>
        <v>1</v>
      </c>
      <c r="P37" s="58">
        <f>'基础数据表'!P37/'基础数据表'!N37*100</f>
        <v>72.24025974025975</v>
      </c>
      <c r="Q37" s="58">
        <f>'基础数据表'!O37/'基础数据表'!N37*100</f>
        <v>94.31818181818183</v>
      </c>
      <c r="R37" s="58">
        <f>('基础数据表'!Z37+'基础数据表'!AA37)/('基础数据表'!T37+'基础数据表'!U37)*100</f>
        <v>8.250238622286306</v>
      </c>
      <c r="S37" s="58">
        <f>('基础数据表'!Z37+'基础数据表'!AA37)/2/'基础数据表'!P37</f>
        <v>9.129213483146067</v>
      </c>
      <c r="T37" s="59">
        <f>'基础数据表'!R37</f>
        <v>2</v>
      </c>
      <c r="U37" s="59">
        <f>'基础数据表'!AJ37</f>
        <v>2</v>
      </c>
      <c r="V37" s="59">
        <f>'基础数据表'!AI37</f>
        <v>2</v>
      </c>
      <c r="W37" s="59">
        <f>'基础数据表'!AK37</f>
        <v>0</v>
      </c>
      <c r="X37" s="59">
        <f>'基础数据表'!AH37</f>
        <v>3</v>
      </c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3" s="4" customFormat="1" ht="24.75" customHeight="1">
      <c r="A38" s="7">
        <v>35</v>
      </c>
      <c r="B38" s="15" t="s">
        <v>204</v>
      </c>
      <c r="C38" s="15" t="s">
        <v>205</v>
      </c>
      <c r="D38" s="7" t="s">
        <v>206</v>
      </c>
      <c r="E38" s="7">
        <v>13480902815</v>
      </c>
      <c r="F38" s="15" t="s">
        <v>207</v>
      </c>
      <c r="G38" s="54">
        <f>'基础数据表'!J38/'基础数据表'!N38</f>
        <v>2036.107438016529</v>
      </c>
      <c r="H38" s="54">
        <f>('基础数据表'!T38+'基础数据表'!U38)/2/'基础数据表'!N38</f>
        <v>401.92561983471074</v>
      </c>
      <c r="I38" s="56">
        <f>('基础数据表'!AB38+'基础数据表'!AC38)/2/'基础数据表'!J38*100</f>
        <v>1.2661901456757951</v>
      </c>
      <c r="J38" s="56">
        <f>IF(AND('基础数据表'!X38&lt;=0,'基础数据表'!Y38&gt;0),'基础数据表'!Y38*0.5,IF(AND('基础数据表'!X38&gt;0,'基础数据表'!Y38&lt;=0),'基础数据表'!X38*0.5,IF(AND('基础数据表'!X38&gt;0,'基础数据表'!Y38&gt;0),'基础数据表'!X38*0.5+'基础数据表'!Y38*0.5,0)))</f>
        <v>14.5</v>
      </c>
      <c r="K38" s="58">
        <f>IF(AND('基础数据表'!AD38&lt;=0,'基础数据表'!AE38&gt;0),'基础数据表'!AE38*0.5,IF(AND('基础数据表'!AD38&gt;0,'基础数据表'!AE38&lt;=0),'基础数据表'!AD38*0.5,IF(AND('基础数据表'!AD38&gt;0,'基础数据表'!AE38&gt;0),'基础数据表'!AE38*0.5+'基础数据表'!AD38*0.5,0)))</f>
        <v>37</v>
      </c>
      <c r="L38" s="59">
        <f>'基础数据表'!AF38</f>
        <v>1</v>
      </c>
      <c r="M38" s="59">
        <f>'基础数据表'!AG38</f>
        <v>0</v>
      </c>
      <c r="N38" s="59">
        <f>IF(AND('基础数据表'!L38=0,'基础数据表'!M38=0),0,1)</f>
        <v>1</v>
      </c>
      <c r="O38" s="59">
        <f>'基础数据表'!K38</f>
        <v>1</v>
      </c>
      <c r="P38" s="58">
        <f>'基础数据表'!P38/'基础数据表'!N38*100</f>
        <v>28.92561983471074</v>
      </c>
      <c r="Q38" s="58">
        <f>'基础数据表'!O38/'基础数据表'!N38*100</f>
        <v>61.98347107438017</v>
      </c>
      <c r="R38" s="58">
        <f>('基础数据表'!Z38+'基础数据表'!AA38)/('基础数据表'!T38+'基础数据表'!U38)*100</f>
        <v>6.653918121440175</v>
      </c>
      <c r="S38" s="58">
        <f>('基础数据表'!Z38+'基础数据表'!AA38)/2/'基础数据表'!P38</f>
        <v>92.45714285714286</v>
      </c>
      <c r="T38" s="59">
        <f>'基础数据表'!R38</f>
        <v>1</v>
      </c>
      <c r="U38" s="59">
        <f>'基础数据表'!AJ38</f>
        <v>0</v>
      </c>
      <c r="V38" s="59">
        <f>'基础数据表'!AI38</f>
        <v>0</v>
      </c>
      <c r="W38" s="59">
        <f>'基础数据表'!AK38</f>
        <v>0</v>
      </c>
      <c r="X38" s="59">
        <f>'基础数据表'!AH38</f>
        <v>0</v>
      </c>
      <c r="Y38" s="51"/>
      <c r="Z38" s="51"/>
      <c r="AA38" s="51"/>
      <c r="AB38" s="51"/>
      <c r="AC38" s="51"/>
      <c r="AD38" s="51"/>
      <c r="AE38" s="51"/>
      <c r="AF38" s="51"/>
      <c r="AG38" s="51"/>
    </row>
    <row r="39" spans="1:33" s="4" customFormat="1" ht="24.75" customHeight="1">
      <c r="A39" s="7">
        <v>36</v>
      </c>
      <c r="B39" s="15" t="s">
        <v>204</v>
      </c>
      <c r="C39" s="15" t="s">
        <v>208</v>
      </c>
      <c r="D39" s="7" t="s">
        <v>209</v>
      </c>
      <c r="E39" s="7">
        <v>18926410906</v>
      </c>
      <c r="F39" s="15" t="s">
        <v>127</v>
      </c>
      <c r="G39" s="54">
        <f>'基础数据表'!J39/'基础数据表'!N39</f>
        <v>406.4287587822014</v>
      </c>
      <c r="H39" s="54">
        <f>('基础数据表'!T39+'基础数据表'!U39)/2/'基础数据表'!N39</f>
        <v>138.54918032786884</v>
      </c>
      <c r="I39" s="56">
        <f>('基础数据表'!AB39+'基础数据表'!AC39)/2/'基础数据表'!J39*100</f>
        <v>4.637123679910719</v>
      </c>
      <c r="J39" s="56">
        <f>IF(AND('基础数据表'!X39&lt;=0,'基础数据表'!Y39&gt;0),'基础数据表'!Y39*0.5,IF(AND('基础数据表'!X39&gt;0,'基础数据表'!Y39&lt;=0),'基础数据表'!X39*0.5,IF(AND('基础数据表'!X39&gt;0,'基础数据表'!Y39&gt;0),'基础数据表'!X39*0.5+'基础数据表'!Y39*0.5,0)))</f>
        <v>18.314999999999998</v>
      </c>
      <c r="K39" s="58">
        <f>IF(AND('基础数据表'!AD39&lt;=0,'基础数据表'!AE39&gt;0),'基础数据表'!AE39*0.5,IF(AND('基础数据表'!AD39&gt;0,'基础数据表'!AE39&lt;=0),'基础数据表'!AD39*0.5,IF(AND('基础数据表'!AD39&gt;0,'基础数据表'!AE39&gt;0),'基础数据表'!AE39*0.5+'基础数据表'!AD39*0.5,0)))</f>
        <v>0</v>
      </c>
      <c r="L39" s="59">
        <f>'基础数据表'!AF39</f>
        <v>3</v>
      </c>
      <c r="M39" s="59">
        <f>'基础数据表'!AG39</f>
        <v>2</v>
      </c>
      <c r="N39" s="59">
        <f>IF(AND('基础数据表'!L39=0,'基础数据表'!M39=0),0,1)</f>
        <v>1</v>
      </c>
      <c r="O39" s="59">
        <f>'基础数据表'!K39</f>
        <v>1</v>
      </c>
      <c r="P39" s="58">
        <f>'基础数据表'!P39/'基础数据表'!N39*100</f>
        <v>34.66042154566745</v>
      </c>
      <c r="Q39" s="58">
        <f>'基础数据表'!O39/'基础数据表'!N39*100</f>
        <v>36.29976580796253</v>
      </c>
      <c r="R39" s="58">
        <f>('基础数据表'!Z39+'基础数据表'!AA39)/('基础数据表'!T39+'基础数据表'!U39)*100</f>
        <v>8.020554254950515</v>
      </c>
      <c r="S39" s="58">
        <f>('基础数据表'!Z39+'基础数据表'!AA39)/2/'基础数据表'!P39</f>
        <v>32.060810810810814</v>
      </c>
      <c r="T39" s="59">
        <f>'基础数据表'!R39</f>
        <v>1</v>
      </c>
      <c r="U39" s="59">
        <f>'基础数据表'!AJ39</f>
        <v>2</v>
      </c>
      <c r="V39" s="59">
        <f>'基础数据表'!AI39</f>
        <v>2</v>
      </c>
      <c r="W39" s="59">
        <f>'基础数据表'!AK39</f>
        <v>1</v>
      </c>
      <c r="X39" s="59">
        <f>'基础数据表'!AH39</f>
        <v>3</v>
      </c>
      <c r="Y39" s="51"/>
      <c r="Z39" s="51"/>
      <c r="AA39" s="51"/>
      <c r="AB39" s="51"/>
      <c r="AC39" s="51"/>
      <c r="AD39" s="51"/>
      <c r="AE39" s="51"/>
      <c r="AF39" s="51"/>
      <c r="AG39" s="51"/>
    </row>
    <row r="40" spans="1:33" s="4" customFormat="1" ht="24.75" customHeight="1">
      <c r="A40" s="7">
        <v>37</v>
      </c>
      <c r="B40" s="15" t="s">
        <v>204</v>
      </c>
      <c r="C40" s="15" t="s">
        <v>210</v>
      </c>
      <c r="D40" s="7" t="s">
        <v>211</v>
      </c>
      <c r="E40" s="7">
        <v>13570863892</v>
      </c>
      <c r="F40" s="15" t="s">
        <v>195</v>
      </c>
      <c r="G40" s="54">
        <f>'基础数据表'!J40/'基础数据表'!N40</f>
        <v>106.89423076923077</v>
      </c>
      <c r="H40" s="54">
        <f>('基础数据表'!T40+'基础数据表'!U40)/2/'基础数据表'!N40</f>
        <v>63.03365384615385</v>
      </c>
      <c r="I40" s="56">
        <f>('基础数据表'!AB40+'基础数据表'!AC40)/2/'基础数据表'!J40*100</f>
        <v>20.500134928487903</v>
      </c>
      <c r="J40" s="56">
        <f>IF(AND('基础数据表'!X40&lt;=0,'基础数据表'!Y40&gt;0),'基础数据表'!Y40*0.5,IF(AND('基础数据表'!X40&gt;0,'基础数据表'!Y40&lt;=0),'基础数据表'!X40*0.5,IF(AND('基础数据表'!X40&gt;0,'基础数据表'!Y40&gt;0),'基础数据表'!X40*0.5+'基础数据表'!Y40*0.5,0)))</f>
        <v>30.22</v>
      </c>
      <c r="K40" s="58">
        <f>IF(AND('基础数据表'!AD40&lt;=0,'基础数据表'!AE40&gt;0),'基础数据表'!AE40*0.5,IF(AND('基础数据表'!AD40&gt;0,'基础数据表'!AE40&lt;=0),'基础数据表'!AD40*0.5,IF(AND('基础数据表'!AD40&gt;0,'基础数据表'!AE40&gt;0),'基础数据表'!AE40*0.5+'基础数据表'!AD40*0.5,0)))</f>
        <v>17.45</v>
      </c>
      <c r="L40" s="59">
        <f>'基础数据表'!AF40</f>
        <v>3</v>
      </c>
      <c r="M40" s="59">
        <f>'基础数据表'!AG40</f>
        <v>2</v>
      </c>
      <c r="N40" s="59">
        <f>IF(AND('基础数据表'!L40=0,'基础数据表'!M40=0),0,1)</f>
        <v>1</v>
      </c>
      <c r="O40" s="59">
        <f>'基础数据表'!K40</f>
        <v>0</v>
      </c>
      <c r="P40" s="58">
        <f>'基础数据表'!P40/'基础数据表'!N40*100</f>
        <v>25.320512820512818</v>
      </c>
      <c r="Q40" s="58">
        <f>'基础数据表'!O40/'基础数据表'!N40*100</f>
        <v>25.320512820512818</v>
      </c>
      <c r="R40" s="58">
        <f>('基础数据表'!Z40+'基础数据表'!AA40)/('基础数据表'!T40+'基础数据表'!U40)*100</f>
        <v>8.862786972770955</v>
      </c>
      <c r="S40" s="58">
        <f>('基础数据表'!Z40+'基础数据表'!AA40)/2/'基础数据表'!P40</f>
        <v>22.063291139240505</v>
      </c>
      <c r="T40" s="59">
        <f>'基础数据表'!R40</f>
        <v>0</v>
      </c>
      <c r="U40" s="59">
        <f>'基础数据表'!AJ40</f>
        <v>2</v>
      </c>
      <c r="V40" s="59">
        <f>'基础数据表'!AI40</f>
        <v>1</v>
      </c>
      <c r="W40" s="59">
        <f>'基础数据表'!AK40</f>
        <v>1</v>
      </c>
      <c r="X40" s="59">
        <f>'基础数据表'!AH40</f>
        <v>2</v>
      </c>
      <c r="Y40" s="51"/>
      <c r="Z40" s="51"/>
      <c r="AA40" s="51"/>
      <c r="AB40" s="51"/>
      <c r="AC40" s="51"/>
      <c r="AD40" s="51"/>
      <c r="AE40" s="51"/>
      <c r="AF40" s="51"/>
      <c r="AG40" s="51"/>
    </row>
    <row r="41" spans="1:33" s="4" customFormat="1" ht="24.75" customHeight="1">
      <c r="A41" s="7">
        <v>38</v>
      </c>
      <c r="B41" s="15" t="s">
        <v>204</v>
      </c>
      <c r="C41" s="15" t="s">
        <v>212</v>
      </c>
      <c r="D41" s="7" t="s">
        <v>213</v>
      </c>
      <c r="E41" s="7">
        <v>13927471966</v>
      </c>
      <c r="F41" s="15" t="s">
        <v>182</v>
      </c>
      <c r="G41" s="54">
        <f>'基础数据表'!J41/'基础数据表'!N41</f>
        <v>564.3073525557012</v>
      </c>
      <c r="H41" s="54">
        <f>('基础数据表'!T41+'基础数据表'!U41)/2/'基础数据表'!N41</f>
        <v>128.98034076015728</v>
      </c>
      <c r="I41" s="56">
        <f>('基础数据表'!AB41+'基础数据表'!AC41)/2/'基础数据表'!J41*100</f>
        <v>5.85588972073095</v>
      </c>
      <c r="J41" s="56">
        <f>IF(AND('基础数据表'!X41&lt;=0,'基础数据表'!Y41&gt;0),'基础数据表'!Y41*0.5,IF(AND('基础数据表'!X41&gt;0,'基础数据表'!Y41&lt;=0),'基础数据表'!X41*0.5,IF(AND('基础数据表'!X41&gt;0,'基础数据表'!Y41&gt;0),'基础数据表'!X41*0.5+'基础数据表'!Y41*0.5,0)))</f>
        <v>14.344999999999999</v>
      </c>
      <c r="K41" s="58">
        <f>IF(AND('基础数据表'!AD41&lt;=0,'基础数据表'!AE41&gt;0),'基础数据表'!AE41*0.5,IF(AND('基础数据表'!AD41&gt;0,'基础数据表'!AE41&lt;=0),'基础数据表'!AD41*0.5,IF(AND('基础数据表'!AD41&gt;0,'基础数据表'!AE41&gt;0),'基础数据表'!AE41*0.5+'基础数据表'!AD41*0.5,0)))</f>
        <v>6.005</v>
      </c>
      <c r="L41" s="59">
        <f>'基础数据表'!AF41</f>
        <v>3</v>
      </c>
      <c r="M41" s="59">
        <f>'基础数据表'!AG41</f>
        <v>2</v>
      </c>
      <c r="N41" s="59">
        <f>IF(AND('基础数据表'!L41=0,'基础数据表'!M41=0),0,1)</f>
        <v>1</v>
      </c>
      <c r="O41" s="59">
        <f>'基础数据表'!K41</f>
        <v>1</v>
      </c>
      <c r="P41" s="58">
        <f>'基础数据表'!P41/'基础数据表'!N41*100</f>
        <v>11.140235910878113</v>
      </c>
      <c r="Q41" s="58">
        <f>'基础数据表'!O41/'基础数据表'!N41*100</f>
        <v>30.930537352555703</v>
      </c>
      <c r="R41" s="58">
        <f>('基础数据表'!Z41+'基础数据表'!AA41)/('基础数据表'!T41+'基础数据表'!U41)*100</f>
        <v>5.045624517335284</v>
      </c>
      <c r="S41" s="58">
        <f>('基础数据表'!Z41+'基础数据表'!AA41)/2/'基础数据表'!P41</f>
        <v>58.417647058823526</v>
      </c>
      <c r="T41" s="59">
        <f>'基础数据表'!R41</f>
        <v>2</v>
      </c>
      <c r="U41" s="59">
        <f>'基础数据表'!AJ41</f>
        <v>2</v>
      </c>
      <c r="V41" s="59">
        <f>'基础数据表'!AI41</f>
        <v>0</v>
      </c>
      <c r="W41" s="59">
        <f>'基础数据表'!AK41</f>
        <v>4</v>
      </c>
      <c r="X41" s="59">
        <f>'基础数据表'!AH41</f>
        <v>3</v>
      </c>
      <c r="Y41" s="51"/>
      <c r="Z41" s="51"/>
      <c r="AA41" s="51"/>
      <c r="AB41" s="51"/>
      <c r="AC41" s="51"/>
      <c r="AD41" s="51"/>
      <c r="AE41" s="51"/>
      <c r="AF41" s="51"/>
      <c r="AG41" s="51"/>
    </row>
    <row r="42" spans="1:33" s="4" customFormat="1" ht="24.75" customHeight="1">
      <c r="A42" s="7">
        <v>39</v>
      </c>
      <c r="B42" s="15" t="s">
        <v>204</v>
      </c>
      <c r="C42" s="3" t="s">
        <v>214</v>
      </c>
      <c r="D42" s="8" t="s">
        <v>215</v>
      </c>
      <c r="E42" s="8">
        <v>13510229226</v>
      </c>
      <c r="F42" s="3" t="s">
        <v>177</v>
      </c>
      <c r="G42" s="54">
        <f>'基础数据表'!J42/'基础数据表'!N42</f>
        <v>188.69166666666666</v>
      </c>
      <c r="H42" s="54">
        <f>('基础数据表'!T42+'基础数据表'!U42)/2/'基础数据表'!N42</f>
        <v>100.26428571428572</v>
      </c>
      <c r="I42" s="56">
        <f>('基础数据表'!AB42+'基础数据表'!AC42)/2/'基础数据表'!J42*100</f>
        <v>26.442525073448536</v>
      </c>
      <c r="J42" s="56">
        <f>IF(AND('基础数据表'!X42&lt;=0,'基础数据表'!Y42&gt;0),'基础数据表'!Y42*0.5,IF(AND('基础数据表'!X42&gt;0,'基础数据表'!Y42&lt;=0),'基础数据表'!X42*0.5,IF(AND('基础数据表'!X42&gt;0,'基础数据表'!Y42&gt;0),'基础数据表'!X42*0.5+'基础数据表'!Y42*0.5,0)))</f>
        <v>22.215</v>
      </c>
      <c r="K42" s="58">
        <f>IF(AND('基础数据表'!AD42&lt;=0,'基础数据表'!AE42&gt;0),'基础数据表'!AE42*0.5,IF(AND('基础数据表'!AD42&gt;0,'基础数据表'!AE42&lt;=0),'基础数据表'!AD42*0.5,IF(AND('基础数据表'!AD42&gt;0,'基础数据表'!AE42&gt;0),'基础数据表'!AE42*0.5+'基础数据表'!AD42*0.5,0)))</f>
        <v>16.52</v>
      </c>
      <c r="L42" s="59">
        <f>'基础数据表'!AF42</f>
        <v>1</v>
      </c>
      <c r="M42" s="59">
        <f>'基础数据表'!AG42</f>
        <v>3</v>
      </c>
      <c r="N42" s="59">
        <f>IF(AND('基础数据表'!L42=0,'基础数据表'!M42=0),0,1)</f>
        <v>1</v>
      </c>
      <c r="O42" s="59">
        <f>'基础数据表'!K42</f>
        <v>1</v>
      </c>
      <c r="P42" s="58">
        <f>'基础数据表'!P42/'基础数据表'!N42*100</f>
        <v>16.587301587301585</v>
      </c>
      <c r="Q42" s="58">
        <f>'基础数据表'!O42/'基础数据表'!N42*100</f>
        <v>18.333333333333332</v>
      </c>
      <c r="R42" s="58">
        <f>('基础数据表'!Z42+'基础数据表'!AA42)/('基础数据表'!T42+'基础数据表'!U42)*100</f>
        <v>4.738073187528199</v>
      </c>
      <c r="S42" s="58">
        <f>('基础数据表'!Z42+'基础数据表'!AA42)/2/'基础数据表'!P42</f>
        <v>28.63995215311005</v>
      </c>
      <c r="T42" s="59">
        <f>'基础数据表'!R42</f>
        <v>3</v>
      </c>
      <c r="U42" s="59">
        <f>'基础数据表'!AJ42</f>
        <v>2</v>
      </c>
      <c r="V42" s="59">
        <f>'基础数据表'!AI42</f>
        <v>2</v>
      </c>
      <c r="W42" s="59">
        <f>'基础数据表'!AK42</f>
        <v>1</v>
      </c>
      <c r="X42" s="59">
        <f>'基础数据表'!AH42</f>
        <v>2</v>
      </c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3" s="4" customFormat="1" ht="24.75" customHeight="1">
      <c r="A43" s="7">
        <v>40</v>
      </c>
      <c r="B43" s="15" t="s">
        <v>204</v>
      </c>
      <c r="C43" s="15" t="s">
        <v>216</v>
      </c>
      <c r="D43" s="7" t="s">
        <v>217</v>
      </c>
      <c r="E43" s="7">
        <v>13145820774</v>
      </c>
      <c r="F43" s="15" t="s">
        <v>182</v>
      </c>
      <c r="G43" s="54">
        <f>'基础数据表'!J43/'基础数据表'!N43</f>
        <v>260.51525663716814</v>
      </c>
      <c r="H43" s="54">
        <f>('基础数据表'!T43+'基础数据表'!U43)/2/'基础数据表'!N43</f>
        <v>78.3858407079646</v>
      </c>
      <c r="I43" s="56">
        <f>('基础数据表'!AB43+'基础数据表'!AC43)/2/'基础数据表'!J43*100</f>
        <v>8.216018738086918</v>
      </c>
      <c r="J43" s="56">
        <f>IF(AND('基础数据表'!X43&lt;=0,'基础数据表'!Y43&gt;0),'基础数据表'!Y43*0.5,IF(AND('基础数据表'!X43&gt;0,'基础数据表'!Y43&lt;=0),'基础数据表'!X43*0.5,IF(AND('基础数据表'!X43&gt;0,'基础数据表'!Y43&gt;0),'基础数据表'!X43*0.5+'基础数据表'!Y43*0.5,0)))</f>
        <v>4.925</v>
      </c>
      <c r="K43" s="58">
        <f>IF(AND('基础数据表'!AD43&lt;=0,'基础数据表'!AE43&gt;0),'基础数据表'!AE43*0.5,IF(AND('基础数据表'!AD43&gt;0,'基础数据表'!AE43&lt;=0),'基础数据表'!AD43*0.5,IF(AND('基础数据表'!AD43&gt;0,'基础数据表'!AE43&gt;0),'基础数据表'!AE43*0.5+'基础数据表'!AD43*0.5,0)))</f>
        <v>0</v>
      </c>
      <c r="L43" s="59">
        <f>'基础数据表'!AF43</f>
        <v>2</v>
      </c>
      <c r="M43" s="59">
        <f>'基础数据表'!AG43</f>
        <v>2</v>
      </c>
      <c r="N43" s="59">
        <f>IF(AND('基础数据表'!L43=0,'基础数据表'!M43=0),0,1)</f>
        <v>1</v>
      </c>
      <c r="O43" s="59">
        <f>'基础数据表'!K43</f>
        <v>0</v>
      </c>
      <c r="P43" s="58">
        <f>'基础数据表'!P43/'基础数据表'!N43*100</f>
        <v>47.876106194690266</v>
      </c>
      <c r="Q43" s="58">
        <f>'基础数据表'!O43/'基础数据表'!N43*100</f>
        <v>46.63716814159292</v>
      </c>
      <c r="R43" s="58">
        <f>('基础数据表'!Z43+'基础数据表'!AA43)/('基础数据表'!T43+'基础数据表'!U43)*100</f>
        <v>9.212992232658959</v>
      </c>
      <c r="S43" s="58">
        <f>('基础数据表'!Z43+'基础数据表'!AA43)/2/'基础数据表'!P43</f>
        <v>15.084103512014787</v>
      </c>
      <c r="T43" s="59">
        <f>'基础数据表'!R43</f>
        <v>2</v>
      </c>
      <c r="U43" s="59">
        <f>'基础数据表'!AJ43</f>
        <v>2</v>
      </c>
      <c r="V43" s="59">
        <f>'基础数据表'!AI43</f>
        <v>1</v>
      </c>
      <c r="W43" s="59">
        <f>'基础数据表'!AK43</f>
        <v>1</v>
      </c>
      <c r="X43" s="59">
        <f>'基础数据表'!AH43</f>
        <v>3</v>
      </c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s="4" customFormat="1" ht="24.75" customHeight="1">
      <c r="A44" s="7">
        <v>41</v>
      </c>
      <c r="B44" s="15" t="s">
        <v>204</v>
      </c>
      <c r="C44" s="15" t="s">
        <v>218</v>
      </c>
      <c r="D44" s="7" t="s">
        <v>219</v>
      </c>
      <c r="E44" s="7">
        <v>13502866063</v>
      </c>
      <c r="F44" s="15" t="s">
        <v>187</v>
      </c>
      <c r="G44" s="54">
        <f>'基础数据表'!J44/'基础数据表'!N44</f>
        <v>146.43949633699634</v>
      </c>
      <c r="H44" s="54">
        <f>('基础数据表'!T44+'基础数据表'!U44)/2/'基础数据表'!N44</f>
        <v>93.3882783882784</v>
      </c>
      <c r="I44" s="56">
        <f>('基础数据表'!AB44+'基础数据表'!AC44)/2/'基础数据表'!J44*100</f>
        <v>17.927055223459565</v>
      </c>
      <c r="J44" s="56">
        <f>IF(AND('基础数据表'!X44&lt;=0,'基础数据表'!Y44&gt;0),'基础数据表'!Y44*0.5,IF(AND('基础数据表'!X44&gt;0,'基础数据表'!Y44&lt;=0),'基础数据表'!X44*0.5,IF(AND('基础数据表'!X44&gt;0,'基础数据表'!Y44&gt;0),'基础数据表'!X44*0.5+'基础数据表'!Y44*0.5,0)))</f>
        <v>18</v>
      </c>
      <c r="K44" s="58">
        <f>IF(AND('基础数据表'!AD44&lt;=0,'基础数据表'!AE44&gt;0),'基础数据表'!AE44*0.5,IF(AND('基础数据表'!AD44&gt;0,'基础数据表'!AE44&lt;=0),'基础数据表'!AD44*0.5,IF(AND('基础数据表'!AD44&gt;0,'基础数据表'!AE44&gt;0),'基础数据表'!AE44*0.5+'基础数据表'!AD44*0.5,0)))</f>
        <v>0</v>
      </c>
      <c r="L44" s="59">
        <f>'基础数据表'!AF44</f>
        <v>1</v>
      </c>
      <c r="M44" s="59">
        <f>'基础数据表'!AG44</f>
        <v>3</v>
      </c>
      <c r="N44" s="59">
        <f>IF(AND('基础数据表'!L44=0,'基础数据表'!M44=0),0,1)</f>
        <v>1</v>
      </c>
      <c r="O44" s="59">
        <f>'基础数据表'!K44</f>
        <v>0</v>
      </c>
      <c r="P44" s="58">
        <f>'基础数据表'!P44/'基础数据表'!N44*100</f>
        <v>45.69597069597069</v>
      </c>
      <c r="Q44" s="58">
        <f>'基础数据表'!O44/'基础数据表'!N44*100</f>
        <v>63.73626373626373</v>
      </c>
      <c r="R44" s="58">
        <f>('基础数据表'!Z44+'基础数据表'!AA44)/('基础数据表'!T44+'基础数据表'!U44)*100</f>
        <v>8.673269268484017</v>
      </c>
      <c r="S44" s="58">
        <f>('基础数据表'!Z44+'基础数据表'!AA44)/2/'基础数据表'!P44</f>
        <v>17.725450901803608</v>
      </c>
      <c r="T44" s="59">
        <f>'基础数据表'!R44</f>
        <v>1</v>
      </c>
      <c r="U44" s="59">
        <f>'基础数据表'!AJ44</f>
        <v>1</v>
      </c>
      <c r="V44" s="59">
        <f>'基础数据表'!AI44</f>
        <v>1</v>
      </c>
      <c r="W44" s="59">
        <f>'基础数据表'!AK44</f>
        <v>1</v>
      </c>
      <c r="X44" s="59">
        <f>'基础数据表'!AH44</f>
        <v>3</v>
      </c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s="4" customFormat="1" ht="24.75" customHeight="1">
      <c r="A45" s="7">
        <v>42</v>
      </c>
      <c r="B45" s="15" t="s">
        <v>204</v>
      </c>
      <c r="C45" s="9" t="s">
        <v>220</v>
      </c>
      <c r="D45" s="27" t="s">
        <v>221</v>
      </c>
      <c r="E45" s="7">
        <v>13480898135</v>
      </c>
      <c r="F45" s="15" t="s">
        <v>127</v>
      </c>
      <c r="G45" s="54">
        <f>'基础数据表'!J45/'基础数据表'!N45</f>
        <v>85.99131995277449</v>
      </c>
      <c r="H45" s="54">
        <f>('基础数据表'!T45+'基础数据表'!U45)/2/'基础数据表'!N45</f>
        <v>42.889964580873674</v>
      </c>
      <c r="I45" s="56">
        <f>('基础数据表'!AB45+'基础数据表'!AC45)/2/'基础数据表'!J45*100</f>
        <v>2.9789393641334</v>
      </c>
      <c r="J45" s="56">
        <f>IF(AND('基础数据表'!X45&lt;=0,'基础数据表'!Y45&gt;0),'基础数据表'!Y45*0.5,IF(AND('基础数据表'!X45&gt;0,'基础数据表'!Y45&lt;=0),'基础数据表'!X45*0.5,IF(AND('基础数据表'!X45&gt;0,'基础数据表'!Y45&gt;0),'基础数据表'!X45*0.5+'基础数据表'!Y45*0.5,0)))</f>
        <v>32.035000000000004</v>
      </c>
      <c r="K45" s="58">
        <f>IF(AND('基础数据表'!AD45&lt;=0,'基础数据表'!AE45&gt;0),'基础数据表'!AE45*0.5,IF(AND('基础数据表'!AD45&gt;0,'基础数据表'!AE45&lt;=0),'基础数据表'!AD45*0.5,IF(AND('基础数据表'!AD45&gt;0,'基础数据表'!AE45&gt;0),'基础数据表'!AE45*0.5+'基础数据表'!AD45*0.5,0)))</f>
        <v>178.27</v>
      </c>
      <c r="L45" s="59">
        <f>'基础数据表'!AF45</f>
        <v>3</v>
      </c>
      <c r="M45" s="59">
        <f>'基础数据表'!AG45</f>
        <v>2</v>
      </c>
      <c r="N45" s="59">
        <f>IF(AND('基础数据表'!L45=0,'基础数据表'!M45=0),0,1)</f>
        <v>1</v>
      </c>
      <c r="O45" s="59">
        <f>'基础数据表'!K45</f>
        <v>1</v>
      </c>
      <c r="P45" s="58">
        <f>'基础数据表'!P45/'基础数据表'!N45*100</f>
        <v>20.613931523022433</v>
      </c>
      <c r="Q45" s="58">
        <f>'基础数据表'!O45/'基础数据表'!N45*100</f>
        <v>24.36835891381346</v>
      </c>
      <c r="R45" s="58">
        <f>('基础数据表'!Z45+'基础数据表'!AA45)/('基础数据表'!T45+'基础数据表'!U45)*100</f>
        <v>11.62800940326692</v>
      </c>
      <c r="S45" s="58">
        <f>('基础数据表'!Z45+'基础数据表'!AA45)/2/'基础数据表'!P45</f>
        <v>24.193585337915234</v>
      </c>
      <c r="T45" s="59">
        <f>'基础数据表'!R45</f>
        <v>3</v>
      </c>
      <c r="U45" s="59">
        <f>'基础数据表'!AJ45</f>
        <v>2</v>
      </c>
      <c r="V45" s="59">
        <f>'基础数据表'!AI45</f>
        <v>2</v>
      </c>
      <c r="W45" s="59">
        <f>'基础数据表'!AK45</f>
        <v>0</v>
      </c>
      <c r="X45" s="59">
        <f>'基础数据表'!AH45</f>
        <v>3</v>
      </c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s="4" customFormat="1" ht="24.75" customHeight="1">
      <c r="A46" s="7">
        <v>43</v>
      </c>
      <c r="B46" s="15" t="s">
        <v>204</v>
      </c>
      <c r="C46" s="15" t="s">
        <v>222</v>
      </c>
      <c r="D46" s="7" t="s">
        <v>223</v>
      </c>
      <c r="E46" s="7">
        <v>13688832363</v>
      </c>
      <c r="F46" s="15" t="s">
        <v>156</v>
      </c>
      <c r="G46" s="54">
        <f>'基础数据表'!J46/'基础数据表'!N46</f>
        <v>112.98292805755395</v>
      </c>
      <c r="H46" s="54">
        <f>('基础数据表'!T46+'基础数据表'!U46)/2/'基础数据表'!N46</f>
        <v>34.645323741007196</v>
      </c>
      <c r="I46" s="56">
        <f>('基础数据表'!AB46+'基础数据表'!AC46)/2/'基础数据表'!J46*100</f>
        <v>-0.0003183775074696139</v>
      </c>
      <c r="J46" s="56">
        <f>IF(AND('基础数据表'!X46&lt;=0,'基础数据表'!Y46&gt;0),'基础数据表'!Y46*0.5,IF(AND('基础数据表'!X46&gt;0,'基础数据表'!Y46&lt;=0),'基础数据表'!X46*0.5,IF(AND('基础数据表'!X46&gt;0,'基础数据表'!Y46&gt;0),'基础数据表'!X46*0.5+'基础数据表'!Y46*0.5,0)))</f>
        <v>3.105</v>
      </c>
      <c r="K46" s="58">
        <f>IF(AND('基础数据表'!AD46&lt;=0,'基础数据表'!AE46&gt;0),'基础数据表'!AE46*0.5,IF(AND('基础数据表'!AD46&gt;0,'基础数据表'!AE46&lt;=0),'基础数据表'!AD46*0.5,IF(AND('基础数据表'!AD46&gt;0,'基础数据表'!AE46&gt;0),'基础数据表'!AE46*0.5+'基础数据表'!AD46*0.5,0)))</f>
        <v>0</v>
      </c>
      <c r="L46" s="59">
        <f>'基础数据表'!AF46</f>
        <v>2</v>
      </c>
      <c r="M46" s="59">
        <f>'基础数据表'!AG46</f>
        <v>2</v>
      </c>
      <c r="N46" s="59">
        <f>IF(AND('基础数据表'!L46=0,'基础数据表'!M46=0),0,1)</f>
        <v>1</v>
      </c>
      <c r="O46" s="59">
        <f>'基础数据表'!K46</f>
        <v>0</v>
      </c>
      <c r="P46" s="58">
        <f>'基础数据表'!P46/'基础数据表'!N46*100</f>
        <v>10.287769784172662</v>
      </c>
      <c r="Q46" s="58">
        <f>'基础数据表'!O46/'基础数据表'!N46*100</f>
        <v>32.014388489208635</v>
      </c>
      <c r="R46" s="58">
        <f>('基础数据表'!Z46+'基础数据表'!AA46)/('基础数据表'!T46+'基础数据表'!U46)*100</f>
        <v>3.597607824407666</v>
      </c>
      <c r="S46" s="58">
        <f>('基础数据表'!Z46+'基础数据表'!AA46)/2/'基础数据表'!P46</f>
        <v>12.115384615384615</v>
      </c>
      <c r="T46" s="59">
        <f>'基础数据表'!R46</f>
        <v>3</v>
      </c>
      <c r="U46" s="59">
        <f>'基础数据表'!AJ46</f>
        <v>2</v>
      </c>
      <c r="V46" s="59">
        <f>'基础数据表'!AI46</f>
        <v>1</v>
      </c>
      <c r="W46" s="59">
        <f>'基础数据表'!AK46</f>
        <v>1</v>
      </c>
      <c r="X46" s="59">
        <f>'基础数据表'!AH46</f>
        <v>3</v>
      </c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s="4" customFormat="1" ht="24.75" customHeight="1">
      <c r="A47" s="7">
        <v>44</v>
      </c>
      <c r="B47" s="15" t="s">
        <v>204</v>
      </c>
      <c r="C47" s="15" t="s">
        <v>224</v>
      </c>
      <c r="D47" s="7" t="s">
        <v>225</v>
      </c>
      <c r="E47" s="7">
        <v>18603065838</v>
      </c>
      <c r="F47" s="15" t="s">
        <v>195</v>
      </c>
      <c r="G47" s="54">
        <f>'基础数据表'!J47/'基础数据表'!N47</f>
        <v>526.6394701240135</v>
      </c>
      <c r="H47" s="54">
        <f>('基础数据表'!T47+'基础数据表'!U47)/2/'基础数据表'!N47</f>
        <v>223.6989853438557</v>
      </c>
      <c r="I47" s="56">
        <f>('基础数据表'!AB47+'基础数据表'!AC47)/2/'基础数据表'!J47*100</f>
        <v>21.81955181094327</v>
      </c>
      <c r="J47" s="56">
        <f>IF(AND('基础数据表'!X47&lt;=0,'基础数据表'!Y47&gt;0),'基础数据表'!Y47*0.5,IF(AND('基础数据表'!X47&gt;0,'基础数据表'!Y47&lt;=0),'基础数据表'!X47*0.5,IF(AND('基础数据表'!X47&gt;0,'基础数据表'!Y47&gt;0),'基础数据表'!X47*0.5+'基础数据表'!Y47*0.5,0)))</f>
        <v>37.32</v>
      </c>
      <c r="K47" s="58">
        <f>IF(AND('基础数据表'!AD47&lt;=0,'基础数据表'!AE47&gt;0),'基础数据表'!AE47*0.5,IF(AND('基础数据表'!AD47&gt;0,'基础数据表'!AE47&lt;=0),'基础数据表'!AD47*0.5,IF(AND('基础数据表'!AD47&gt;0,'基础数据表'!AE47&gt;0),'基础数据表'!AE47*0.5+'基础数据表'!AD47*0.5,0)))</f>
        <v>34.980000000000004</v>
      </c>
      <c r="L47" s="59">
        <f>'基础数据表'!AF47</f>
        <v>3</v>
      </c>
      <c r="M47" s="59">
        <f>'基础数据表'!AG47</f>
        <v>2</v>
      </c>
      <c r="N47" s="59">
        <f>IF(AND('基础数据表'!L47=0,'基础数据表'!M47=0),0,1)</f>
        <v>1</v>
      </c>
      <c r="O47" s="59">
        <f>'基础数据表'!K47</f>
        <v>1</v>
      </c>
      <c r="P47" s="58">
        <f>'基础数据表'!P47/'基础数据表'!N47*100</f>
        <v>29.87598647125141</v>
      </c>
      <c r="Q47" s="58">
        <f>'基础数据表'!O47/'基础数据表'!N47*100</f>
        <v>55.80608793686584</v>
      </c>
      <c r="R47" s="58">
        <f>('基础数据表'!Z47+'基础数据表'!AA47)/('基础数据表'!T47+'基础数据表'!U47)*100</f>
        <v>8.729670750575796</v>
      </c>
      <c r="S47" s="58">
        <f>('基础数据表'!Z47+'基础数据表'!AA47)/2/'基础数据表'!P47</f>
        <v>65.36415094339623</v>
      </c>
      <c r="T47" s="59">
        <f>'基础数据表'!R47</f>
        <v>2</v>
      </c>
      <c r="U47" s="59">
        <f>'基础数据表'!AJ47</f>
        <v>2</v>
      </c>
      <c r="V47" s="59">
        <f>'基础数据表'!AI47</f>
        <v>1</v>
      </c>
      <c r="W47" s="59">
        <f>'基础数据表'!AK47</f>
        <v>1</v>
      </c>
      <c r="X47" s="59">
        <f>'基础数据表'!AH47</f>
        <v>3</v>
      </c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s="4" customFormat="1" ht="24.75" customHeight="1">
      <c r="A48" s="7">
        <v>45</v>
      </c>
      <c r="B48" s="15" t="s">
        <v>226</v>
      </c>
      <c r="C48" s="15" t="s">
        <v>227</v>
      </c>
      <c r="D48" s="7" t="s">
        <v>228</v>
      </c>
      <c r="E48" s="7">
        <v>13544936800</v>
      </c>
      <c r="F48" s="15" t="s">
        <v>127</v>
      </c>
      <c r="G48" s="54">
        <f>'基础数据表'!J48/'基础数据表'!N48</f>
        <v>81.96043161726469</v>
      </c>
      <c r="H48" s="54">
        <f>('基础数据表'!T48+'基础数据表'!U48)/2/'基础数据表'!N48</f>
        <v>63.8393135725429</v>
      </c>
      <c r="I48" s="56">
        <f>('基础数据表'!AB48+'基础数据表'!AC48)/2/'基础数据表'!J48*100</f>
        <v>3.750715928966649</v>
      </c>
      <c r="J48" s="56">
        <f>IF(AND('基础数据表'!X48&lt;=0,'基础数据表'!Y48&gt;0),'基础数据表'!Y48*0.5,IF(AND('基础数据表'!X48&gt;0,'基础数据表'!Y48&lt;=0),'基础数据表'!X48*0.5,IF(AND('基础数据表'!X48&gt;0,'基础数据表'!Y48&gt;0),'基础数据表'!X48*0.5+'基础数据表'!Y48*0.5,0)))</f>
        <v>11.58</v>
      </c>
      <c r="K48" s="58">
        <f>IF(AND('基础数据表'!AD48&lt;=0,'基础数据表'!AE48&gt;0),'基础数据表'!AE48*0.5,IF(AND('基础数据表'!AD48&gt;0,'基础数据表'!AE48&lt;=0),'基础数据表'!AD48*0.5,IF(AND('基础数据表'!AD48&gt;0,'基础数据表'!AE48&gt;0),'基础数据表'!AE48*0.5+'基础数据表'!AD48*0.5,0)))</f>
        <v>24.195</v>
      </c>
      <c r="L48" s="59">
        <f>'基础数据表'!AF48</f>
        <v>2</v>
      </c>
      <c r="M48" s="59">
        <f>'基础数据表'!AG48</f>
        <v>2</v>
      </c>
      <c r="N48" s="59">
        <f>IF(AND('基础数据表'!L48=0,'基础数据表'!M48=0),0,1)</f>
        <v>1</v>
      </c>
      <c r="O48" s="59">
        <f>'基础数据表'!K48</f>
        <v>1</v>
      </c>
      <c r="P48" s="58">
        <f>'基础数据表'!P48/'基础数据表'!N48*100</f>
        <v>21.8408736349454</v>
      </c>
      <c r="Q48" s="58">
        <f>'基础数据表'!O48/'基础数据表'!N48*100</f>
        <v>43.42173686947478</v>
      </c>
      <c r="R48" s="58">
        <f>('基础数据表'!Z48+'基础数据表'!AA48)/('基础数据表'!T48+'基础数据表'!U48)*100</f>
        <v>7.548284092112444</v>
      </c>
      <c r="S48" s="58">
        <f>('基础数据表'!Z48+'基础数据表'!AA48)/2/'基础数据表'!P48</f>
        <v>22.063095238095237</v>
      </c>
      <c r="T48" s="59">
        <f>'基础数据表'!R48</f>
        <v>2</v>
      </c>
      <c r="U48" s="59">
        <f>'基础数据表'!AJ48</f>
        <v>2</v>
      </c>
      <c r="V48" s="59">
        <f>'基础数据表'!AI48</f>
        <v>2</v>
      </c>
      <c r="W48" s="59">
        <f>'基础数据表'!AK48</f>
        <v>0</v>
      </c>
      <c r="X48" s="59">
        <f>'基础数据表'!AH48</f>
        <v>3</v>
      </c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s="4" customFormat="1" ht="24.75" customHeight="1">
      <c r="A49" s="7">
        <v>46</v>
      </c>
      <c r="B49" s="15" t="s">
        <v>226</v>
      </c>
      <c r="C49" s="15" t="s">
        <v>229</v>
      </c>
      <c r="D49" s="7" t="s">
        <v>230</v>
      </c>
      <c r="E49" s="7">
        <v>13823070013</v>
      </c>
      <c r="F49" s="15" t="s">
        <v>127</v>
      </c>
      <c r="G49" s="54">
        <f>'基础数据表'!J49/'基础数据表'!N49</f>
        <v>277.80241610738256</v>
      </c>
      <c r="H49" s="54">
        <f>('基础数据表'!T49+'基础数据表'!U49)/2/'基础数据表'!N49</f>
        <v>71.25727069351231</v>
      </c>
      <c r="I49" s="56">
        <f>('基础数据表'!AB49+'基础数据表'!AC49)/2/'基础数据表'!J49*100</f>
        <v>-4.78064979149232</v>
      </c>
      <c r="J49" s="56">
        <f>IF(AND('基础数据表'!X49&lt;=0,'基础数据表'!Y49&gt;0),'基础数据表'!Y49*0.5,IF(AND('基础数据表'!X49&gt;0,'基础数据表'!Y49&lt;=0),'基础数据表'!X49*0.5,IF(AND('基础数据表'!X49&gt;0,'基础数据表'!Y49&gt;0),'基础数据表'!X49*0.5+'基础数据表'!Y49*0.5,0)))</f>
        <v>14.635</v>
      </c>
      <c r="K49" s="58">
        <f>IF(AND('基础数据表'!AD49&lt;=0,'基础数据表'!AE49&gt;0),'基础数据表'!AE49*0.5,IF(AND('基础数据表'!AD49&gt;0,'基础数据表'!AE49&lt;=0),'基础数据表'!AD49*0.5,IF(AND('基础数据表'!AD49&gt;0,'基础数据表'!AE49&gt;0),'基础数据表'!AE49*0.5+'基础数据表'!AD49*0.5,0)))</f>
        <v>18.05</v>
      </c>
      <c r="L49" s="59">
        <f>'基础数据表'!AF49</f>
        <v>3</v>
      </c>
      <c r="M49" s="59">
        <f>'基础数据表'!AG49</f>
        <v>2</v>
      </c>
      <c r="N49" s="59">
        <f>IF(AND('基础数据表'!L49=0,'基础数据表'!M49=0),0,1)</f>
        <v>1</v>
      </c>
      <c r="O49" s="59">
        <f>'基础数据表'!K49</f>
        <v>1</v>
      </c>
      <c r="P49" s="58">
        <f>'基础数据表'!P49/'基础数据表'!N49*100</f>
        <v>71.14093959731544</v>
      </c>
      <c r="Q49" s="58">
        <f>'基础数据表'!O49/'基础数据表'!N49*100</f>
        <v>70.69351230425056</v>
      </c>
      <c r="R49" s="58">
        <f>('基础数据表'!Z49+'基础数据表'!AA49)/('基础数据表'!T49+'基础数据表'!U49)*100</f>
        <v>30.12055757880196</v>
      </c>
      <c r="S49" s="58">
        <f>('基础数据表'!Z49+'基础数据表'!AA49)/2/'基础数据表'!P49</f>
        <v>30.169811320754718</v>
      </c>
      <c r="T49" s="59">
        <f>'基础数据表'!R49</f>
        <v>2</v>
      </c>
      <c r="U49" s="59">
        <f>'基础数据表'!AJ49</f>
        <v>1</v>
      </c>
      <c r="V49" s="59">
        <f>'基础数据表'!AI49</f>
        <v>1</v>
      </c>
      <c r="W49" s="59">
        <f>'基础数据表'!AK49</f>
        <v>1</v>
      </c>
      <c r="X49" s="59">
        <f>'基础数据表'!AH49</f>
        <v>3</v>
      </c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s="4" customFormat="1" ht="24.75" customHeight="1">
      <c r="A50" s="7">
        <v>47</v>
      </c>
      <c r="B50" s="15" t="s">
        <v>226</v>
      </c>
      <c r="C50" s="15" t="s">
        <v>231</v>
      </c>
      <c r="D50" s="7" t="s">
        <v>232</v>
      </c>
      <c r="E50" s="7" t="s">
        <v>233</v>
      </c>
      <c r="F50" s="15" t="s">
        <v>127</v>
      </c>
      <c r="G50" s="54">
        <f>'基础数据表'!J50/'基础数据表'!N50</f>
        <v>221.03915983606558</v>
      </c>
      <c r="H50" s="54">
        <f>('基础数据表'!T50+'基础数据表'!U50)/2/'基础数据表'!N50</f>
        <v>243.95901639344262</v>
      </c>
      <c r="I50" s="56">
        <f>('基础数据表'!AB50+'基础数据表'!AC50)/2/'基础数据表'!J50*100</f>
        <v>30.464337090332727</v>
      </c>
      <c r="J50" s="56">
        <f>IF(AND('基础数据表'!X50&lt;=0,'基础数据表'!Y50&gt;0),'基础数据表'!Y50*0.5,IF(AND('基础数据表'!X50&gt;0,'基础数据表'!Y50&lt;=0),'基础数据表'!X50*0.5,IF(AND('基础数据表'!X50&gt;0,'基础数据表'!Y50&gt;0),'基础数据表'!X50*0.5+'基础数据表'!Y50*0.5,0)))</f>
        <v>6.83</v>
      </c>
      <c r="K50" s="58">
        <f>IF(AND('基础数据表'!AD50&lt;=0,'基础数据表'!AE50&gt;0),'基础数据表'!AE50*0.5,IF(AND('基础数据表'!AD50&gt;0,'基础数据表'!AE50&lt;=0),'基础数据表'!AD50*0.5,IF(AND('基础数据表'!AD50&gt;0,'基础数据表'!AE50&gt;0),'基础数据表'!AE50*0.5+'基础数据表'!AD50*0.5,0)))</f>
        <v>0</v>
      </c>
      <c r="L50" s="59">
        <f>'基础数据表'!AF50</f>
        <v>2</v>
      </c>
      <c r="M50" s="59">
        <f>'基础数据表'!AG50</f>
        <v>1</v>
      </c>
      <c r="N50" s="59">
        <f>IF(AND('基础数据表'!L50=0,'基础数据表'!M50=0),0,1)</f>
        <v>1</v>
      </c>
      <c r="O50" s="59">
        <f>'基础数据表'!K50</f>
        <v>1</v>
      </c>
      <c r="P50" s="58">
        <f>'基础数据表'!P50/'基础数据表'!N50*100</f>
        <v>75.20491803278688</v>
      </c>
      <c r="Q50" s="58">
        <f>'基础数据表'!O50/'基础数据表'!N50*100</f>
        <v>97.3360655737705</v>
      </c>
      <c r="R50" s="58">
        <f>('基础数据表'!Z50+'基础数据表'!AA50)/('基础数据表'!T50+'基础数据表'!U50)*100</f>
        <v>12.460521452810537</v>
      </c>
      <c r="S50" s="58">
        <f>('基础数据表'!Z50+'基础数据表'!AA50)/2/'基础数据表'!P50</f>
        <v>40.420980926430516</v>
      </c>
      <c r="T50" s="59">
        <f>'基础数据表'!R50</f>
        <v>2</v>
      </c>
      <c r="U50" s="59">
        <f>'基础数据表'!AJ50</f>
        <v>2</v>
      </c>
      <c r="V50" s="59">
        <f>'基础数据表'!AI50</f>
        <v>0</v>
      </c>
      <c r="W50" s="59">
        <f>'基础数据表'!AK50</f>
        <v>1</v>
      </c>
      <c r="X50" s="59">
        <f>'基础数据表'!AH50</f>
        <v>3</v>
      </c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s="4" customFormat="1" ht="24.75" customHeight="1">
      <c r="A51" s="7">
        <v>48</v>
      </c>
      <c r="B51" s="15" t="s">
        <v>226</v>
      </c>
      <c r="C51" s="15" t="s">
        <v>234</v>
      </c>
      <c r="D51" s="7" t="s">
        <v>235</v>
      </c>
      <c r="E51" s="7">
        <v>13726061365</v>
      </c>
      <c r="F51" s="15" t="s">
        <v>207</v>
      </c>
      <c r="G51" s="54">
        <f>'基础数据表'!J51/'基础数据表'!N51</f>
        <v>353.4558850364964</v>
      </c>
      <c r="H51" s="54">
        <f>('基础数据表'!T51+'基础数据表'!U51)/2/'基础数据表'!N51</f>
        <v>158.51414233576642</v>
      </c>
      <c r="I51" s="56">
        <f>('基础数据表'!AB51+'基础数据表'!AC51)/2/'基础数据表'!J51*100</f>
        <v>1.6194372742651966</v>
      </c>
      <c r="J51" s="56">
        <f>IF(AND('基础数据表'!X51&lt;=0,'基础数据表'!Y51&gt;0),'基础数据表'!Y51*0.5,IF(AND('基础数据表'!X51&gt;0,'基础数据表'!Y51&lt;=0),'基础数据表'!X51*0.5,IF(AND('基础数据表'!X51&gt;0,'基础数据表'!Y51&gt;0),'基础数据表'!X51*0.5+'基础数据表'!Y51*0.5,0)))</f>
        <v>17.725</v>
      </c>
      <c r="K51" s="58">
        <f>IF(AND('基础数据表'!AD51&lt;=0,'基础数据表'!AE51&gt;0),'基础数据表'!AE51*0.5,IF(AND('基础数据表'!AD51&gt;0,'基础数据表'!AE51&lt;=0),'基础数据表'!AD51*0.5,IF(AND('基础数据表'!AD51&gt;0,'基础数据表'!AE51&gt;0),'基础数据表'!AE51*0.5+'基础数据表'!AD51*0.5,0)))</f>
        <v>6.835</v>
      </c>
      <c r="L51" s="59">
        <f>'基础数据表'!AF51</f>
        <v>0</v>
      </c>
      <c r="M51" s="59">
        <f>'基础数据表'!AG51</f>
        <v>2</v>
      </c>
      <c r="N51" s="59">
        <f>IF(AND('基础数据表'!L51=0,'基础数据表'!M51=0),0,1)</f>
        <v>1</v>
      </c>
      <c r="O51" s="59">
        <f>'基础数据表'!K51</f>
        <v>0</v>
      </c>
      <c r="P51" s="58">
        <f>'基础数据表'!P51/'基础数据表'!N51*100</f>
        <v>14.051094890510948</v>
      </c>
      <c r="Q51" s="58">
        <f>'基础数据表'!O51/'基础数据表'!N51*100</f>
        <v>31.113138686131386</v>
      </c>
      <c r="R51" s="58">
        <f>('基础数据表'!Z51+'基础数据表'!AA51)/('基础数据表'!T51+'基础数据表'!U51)*100</f>
        <v>3.154292687278933</v>
      </c>
      <c r="S51" s="58">
        <f>('基础数据表'!Z51+'基础数据表'!AA51)/2/'基础数据表'!P51</f>
        <v>35.58441558441559</v>
      </c>
      <c r="T51" s="59">
        <f>'基础数据表'!R51</f>
        <v>3</v>
      </c>
      <c r="U51" s="59">
        <f>'基础数据表'!AJ51</f>
        <v>2</v>
      </c>
      <c r="V51" s="59">
        <f>'基础数据表'!AI51</f>
        <v>2</v>
      </c>
      <c r="W51" s="59">
        <f>'基础数据表'!AK51</f>
        <v>1</v>
      </c>
      <c r="X51" s="59">
        <f>'基础数据表'!AH51</f>
        <v>1</v>
      </c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s="4" customFormat="1" ht="24.75" customHeight="1">
      <c r="A52" s="7">
        <v>49</v>
      </c>
      <c r="B52" s="15" t="s">
        <v>226</v>
      </c>
      <c r="C52" s="15" t="s">
        <v>236</v>
      </c>
      <c r="D52" s="7" t="s">
        <v>237</v>
      </c>
      <c r="E52" s="7">
        <v>13709695982</v>
      </c>
      <c r="F52" s="15" t="s">
        <v>207</v>
      </c>
      <c r="G52" s="54">
        <f>'基础数据表'!J52/'基础数据表'!N52</f>
        <v>95.82508737864077</v>
      </c>
      <c r="H52" s="54">
        <f>('基础数据表'!T52+'基础数据表'!U52)/2/'基础数据表'!N52</f>
        <v>49.65970873786408</v>
      </c>
      <c r="I52" s="56">
        <f>('基础数据表'!AB52+'基础数据表'!AC52)/2/'基础数据表'!J52*100</f>
        <v>16.366794515573684</v>
      </c>
      <c r="J52" s="56">
        <f>IF(AND('基础数据表'!X52&lt;=0,'基础数据表'!Y52&gt;0),'基础数据表'!Y52*0.5,IF(AND('基础数据表'!X52&gt;0,'基础数据表'!Y52&lt;=0),'基础数据表'!X52*0.5,IF(AND('基础数据表'!X52&gt;0,'基础数据表'!Y52&gt;0),'基础数据表'!X52*0.5+'基础数据表'!Y52*0.5,0)))</f>
        <v>0.08515</v>
      </c>
      <c r="K52" s="58">
        <f>IF(AND('基础数据表'!AD52&lt;=0,'基础数据表'!AE52&gt;0),'基础数据表'!AE52*0.5,IF(AND('基础数据表'!AD52&gt;0,'基础数据表'!AE52&lt;=0),'基础数据表'!AD52*0.5,IF(AND('基础数据表'!AD52&gt;0,'基础数据表'!AE52&gt;0),'基础数据表'!AE52*0.5+'基础数据表'!AD52*0.5,0)))</f>
        <v>9.92</v>
      </c>
      <c r="L52" s="59">
        <f>'基础数据表'!AF52</f>
        <v>3</v>
      </c>
      <c r="M52" s="59">
        <f>'基础数据表'!AG52</f>
        <v>2</v>
      </c>
      <c r="N52" s="59">
        <f>IF(AND('基础数据表'!L52=0,'基础数据表'!M52=0),0,1)</f>
        <v>1</v>
      </c>
      <c r="O52" s="59">
        <f>'基础数据表'!K52</f>
        <v>0</v>
      </c>
      <c r="P52" s="58">
        <f>'基础数据表'!P52/'基础数据表'!N52*100</f>
        <v>32.23300970873787</v>
      </c>
      <c r="Q52" s="58">
        <f>'基础数据表'!O52/'基础数据表'!N52*100</f>
        <v>89.51456310679612</v>
      </c>
      <c r="R52" s="58">
        <f>('基础数据表'!Z52+'基础数据表'!AA52)/('基础数据表'!T52+'基础数据表'!U52)*100</f>
        <v>13.771395614815393</v>
      </c>
      <c r="S52" s="58">
        <f>('基础数据表'!Z52+'基础数据表'!AA52)/2/'基础数据表'!P52</f>
        <v>21.216867469879517</v>
      </c>
      <c r="T52" s="59">
        <f>'基础数据表'!R52</f>
        <v>3</v>
      </c>
      <c r="U52" s="59">
        <f>'基础数据表'!AJ52</f>
        <v>2</v>
      </c>
      <c r="V52" s="59">
        <f>'基础数据表'!AI52</f>
        <v>1</v>
      </c>
      <c r="W52" s="59">
        <f>'基础数据表'!AK52</f>
        <v>1</v>
      </c>
      <c r="X52" s="59">
        <f>'基础数据表'!AH52</f>
        <v>3</v>
      </c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s="4" customFormat="1" ht="24.75" customHeight="1">
      <c r="A53" s="7">
        <v>50</v>
      </c>
      <c r="B53" s="15" t="s">
        <v>226</v>
      </c>
      <c r="C53" s="15" t="s">
        <v>238</v>
      </c>
      <c r="D53" s="7" t="s">
        <v>239</v>
      </c>
      <c r="E53" s="7" t="s">
        <v>240</v>
      </c>
      <c r="F53" s="15" t="s">
        <v>177</v>
      </c>
      <c r="G53" s="54">
        <f>'基础数据表'!J53/'基础数据表'!N53</f>
        <v>131.7208712121212</v>
      </c>
      <c r="H53" s="54">
        <f>('基础数据表'!T53+'基础数据表'!U53)/2/'基础数据表'!N53</f>
        <v>91.65683621933621</v>
      </c>
      <c r="I53" s="56">
        <f>('基础数据表'!AB53+'基础数据表'!AC53)/2/'基础数据表'!J53*100</f>
        <v>17.01502385771894</v>
      </c>
      <c r="J53" s="56">
        <f>IF(AND('基础数据表'!X53&lt;=0,'基础数据表'!Y53&gt;0),'基础数据表'!Y53*0.5,IF(AND('基础数据表'!X53&gt;0,'基础数据表'!Y53&lt;=0),'基础数据表'!X53*0.5,IF(AND('基础数据表'!X53&gt;0,'基础数据表'!Y53&gt;0),'基础数据表'!X53*0.5+'基础数据表'!Y53*0.5,0)))</f>
        <v>18.58</v>
      </c>
      <c r="K53" s="58">
        <f>IF(AND('基础数据表'!AD53&lt;=0,'基础数据表'!AE53&gt;0),'基础数据表'!AE53*0.5,IF(AND('基础数据表'!AD53&gt;0,'基础数据表'!AE53&lt;=0),'基础数据表'!AD53*0.5,IF(AND('基础数据表'!AD53&gt;0,'基础数据表'!AE53&gt;0),'基础数据表'!AE53*0.5+'基础数据表'!AD53*0.5,0)))</f>
        <v>12.99</v>
      </c>
      <c r="L53" s="59">
        <f>'基础数据表'!AF53</f>
        <v>3</v>
      </c>
      <c r="M53" s="59">
        <f>'基础数据表'!AG53</f>
        <v>3</v>
      </c>
      <c r="N53" s="59">
        <f>IF(AND('基础数据表'!L53=0,'基础数据表'!M53=0),0,1)</f>
        <v>1</v>
      </c>
      <c r="O53" s="59">
        <f>'基础数据表'!K53</f>
        <v>1</v>
      </c>
      <c r="P53" s="58">
        <f>'基础数据表'!P53/'基础数据表'!N53*100</f>
        <v>14.303751803751805</v>
      </c>
      <c r="Q53" s="58">
        <f>'基础数据表'!O53/'基础数据表'!N53*100</f>
        <v>32.84632034632035</v>
      </c>
      <c r="R53" s="58">
        <f>('基础数据表'!Z53+'基础数据表'!AA53)/('基础数据表'!T53+'基础数据表'!U53)*100</f>
        <v>5.1469510209182205</v>
      </c>
      <c r="S53" s="58">
        <f>('基础数据表'!Z53+'基础数据表'!AA53)/2/'基础数据表'!P53</f>
        <v>32.98108448928121</v>
      </c>
      <c r="T53" s="59">
        <f>'基础数据表'!R53</f>
        <v>3</v>
      </c>
      <c r="U53" s="59">
        <f>'基础数据表'!AJ53</f>
        <v>2</v>
      </c>
      <c r="V53" s="59">
        <f>'基础数据表'!AI53</f>
        <v>2</v>
      </c>
      <c r="W53" s="59">
        <f>'基础数据表'!AK53</f>
        <v>3</v>
      </c>
      <c r="X53" s="59">
        <f>'基础数据表'!AH53</f>
        <v>3</v>
      </c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s="4" customFormat="1" ht="24.75" customHeight="1">
      <c r="A54" s="7">
        <v>51</v>
      </c>
      <c r="B54" s="15" t="s">
        <v>226</v>
      </c>
      <c r="C54" s="15" t="s">
        <v>241</v>
      </c>
      <c r="D54" s="7" t="s">
        <v>242</v>
      </c>
      <c r="E54" s="7" t="s">
        <v>243</v>
      </c>
      <c r="F54" s="15" t="s">
        <v>177</v>
      </c>
      <c r="G54" s="54">
        <f>'基础数据表'!J54/'基础数据表'!N54</f>
        <v>231.12196627318718</v>
      </c>
      <c r="H54" s="54">
        <f>('基础数据表'!T54+'基础数据表'!U54)/2/'基础数据表'!N54</f>
        <v>156.5274873524452</v>
      </c>
      <c r="I54" s="56">
        <f>('基础数据表'!AB54+'基础数据表'!AC54)/2/'基础数据表'!J54*100</f>
        <v>10.6034551331482</v>
      </c>
      <c r="J54" s="56">
        <f>IF(AND('基础数据表'!X54&lt;=0,'基础数据表'!Y54&gt;0),'基础数据表'!Y54*0.5,IF(AND('基础数据表'!X54&gt;0,'基础数据表'!Y54&lt;=0),'基础数据表'!X54*0.5,IF(AND('基础数据表'!X54&gt;0,'基础数据表'!Y54&gt;0),'基础数据表'!X54*0.5+'基础数据表'!Y54*0.5,0)))</f>
        <v>5.18</v>
      </c>
      <c r="K54" s="58">
        <f>IF(AND('基础数据表'!AD54&lt;=0,'基础数据表'!AE54&gt;0),'基础数据表'!AE54*0.5,IF(AND('基础数据表'!AD54&gt;0,'基础数据表'!AE54&lt;=0),'基础数据表'!AD54*0.5,IF(AND('基础数据表'!AD54&gt;0,'基础数据表'!AE54&gt;0),'基础数据表'!AE54*0.5+'基础数据表'!AD54*0.5,0)))</f>
        <v>22.955000000000002</v>
      </c>
      <c r="L54" s="59">
        <f>'基础数据表'!AF54</f>
        <v>3</v>
      </c>
      <c r="M54" s="59">
        <f>'基础数据表'!AG54</f>
        <v>3</v>
      </c>
      <c r="N54" s="59">
        <f>IF(AND('基础数据表'!L54=0,'基础数据表'!M54=0),0,1)</f>
        <v>1</v>
      </c>
      <c r="O54" s="59">
        <f>'基础数据表'!K54</f>
        <v>0</v>
      </c>
      <c r="P54" s="58">
        <f>'基础数据表'!P54/'基础数据表'!N54*100</f>
        <v>11.163575042158516</v>
      </c>
      <c r="Q54" s="58">
        <f>'基础数据表'!O54/'基础数据表'!N54*100</f>
        <v>33.22091062394604</v>
      </c>
      <c r="R54" s="58">
        <f>('基础数据表'!Z54+'基础数据表'!AA54)/('基础数据表'!T54+'基础数据表'!U54)*100</f>
        <v>3.251426404426594</v>
      </c>
      <c r="S54" s="58">
        <f>('基础数据表'!Z54+'基础数据表'!AA54)/2/'基础数据表'!P54</f>
        <v>45.58912386706949</v>
      </c>
      <c r="T54" s="59">
        <f>'基础数据表'!R54</f>
        <v>3</v>
      </c>
      <c r="U54" s="59">
        <f>'基础数据表'!AJ54</f>
        <v>2</v>
      </c>
      <c r="V54" s="59">
        <f>'基础数据表'!AI54</f>
        <v>2</v>
      </c>
      <c r="W54" s="59">
        <f>'基础数据表'!AK54</f>
        <v>1</v>
      </c>
      <c r="X54" s="59">
        <f>'基础数据表'!AH54</f>
        <v>3</v>
      </c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4" customFormat="1" ht="24.75" customHeight="1">
      <c r="A55" s="7">
        <v>52</v>
      </c>
      <c r="B55" s="15" t="s">
        <v>226</v>
      </c>
      <c r="C55" s="15" t="s">
        <v>244</v>
      </c>
      <c r="D55" s="7" t="s">
        <v>245</v>
      </c>
      <c r="E55" s="7">
        <v>15819430022</v>
      </c>
      <c r="F55" s="15" t="s">
        <v>187</v>
      </c>
      <c r="G55" s="54">
        <f>'基础数据表'!J55/'基础数据表'!N55</f>
        <v>106.708988346802</v>
      </c>
      <c r="H55" s="54">
        <f>('基础数据表'!T55+'基础数据表'!U55)/2/'基础数据表'!N55</f>
        <v>47.35505119272869</v>
      </c>
      <c r="I55" s="56">
        <f>('基础数据表'!AB55+'基础数据表'!AC55)/2/'基础数据表'!J55*100</f>
        <v>1.29104316844809</v>
      </c>
      <c r="J55" s="56">
        <f>IF(AND('基础数据表'!X55&lt;=0,'基础数据表'!Y55&gt;0),'基础数据表'!Y55*0.5,IF(AND('基础数据表'!X55&gt;0,'基础数据表'!Y55&lt;=0),'基础数据表'!X55*0.5,IF(AND('基础数据表'!X55&gt;0,'基础数据表'!Y55&gt;0),'基础数据表'!X55*0.5+'基础数据表'!Y55*0.5,0)))</f>
        <v>4.72</v>
      </c>
      <c r="K55" s="58">
        <f>IF(AND('基础数据表'!AD55&lt;=0,'基础数据表'!AE55&gt;0),'基础数据表'!AE55*0.5,IF(AND('基础数据表'!AD55&gt;0,'基础数据表'!AE55&lt;=0),'基础数据表'!AD55*0.5,IF(AND('基础数据表'!AD55&gt;0,'基础数据表'!AE55&gt;0),'基础数据表'!AE55*0.5+'基础数据表'!AD55*0.5,0)))</f>
        <v>109.14</v>
      </c>
      <c r="L55" s="59">
        <f>'基础数据表'!AF55</f>
        <v>3</v>
      </c>
      <c r="M55" s="59">
        <f>'基础数据表'!AG55</f>
        <v>2</v>
      </c>
      <c r="N55" s="59">
        <f>IF(AND('基础数据表'!L55=0,'基础数据表'!M55=0),0,1)</f>
        <v>0</v>
      </c>
      <c r="O55" s="59">
        <f>'基础数据表'!K55</f>
        <v>0</v>
      </c>
      <c r="P55" s="58">
        <f>'基础数据表'!P55/'基础数据表'!N55*100</f>
        <v>4.187370691941787</v>
      </c>
      <c r="Q55" s="58">
        <f>'基础数据表'!O55/'基础数据表'!N55*100</f>
        <v>6.6028894272426655</v>
      </c>
      <c r="R55" s="58">
        <f>('基础数据表'!Z55+'基础数据表'!AA55)/('基础数据表'!T55+'基础数据表'!U55)*100</f>
        <v>1.8501102792015833</v>
      </c>
      <c r="S55" s="58">
        <f>('基础数据表'!Z55+'基础数据表'!AA55)/2/'基础数据表'!P55</f>
        <v>20.922930743243242</v>
      </c>
      <c r="T55" s="59">
        <f>'基础数据表'!R55</f>
        <v>3</v>
      </c>
      <c r="U55" s="59">
        <f>'基础数据表'!AJ55</f>
        <v>2</v>
      </c>
      <c r="V55" s="59">
        <f>'基础数据表'!AI55</f>
        <v>2</v>
      </c>
      <c r="W55" s="59">
        <f>'基础数据表'!AK55</f>
        <v>4</v>
      </c>
      <c r="X55" s="59">
        <f>'基础数据表'!AH55</f>
        <v>2</v>
      </c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s="4" customFormat="1" ht="24.75" customHeight="1">
      <c r="A56" s="7">
        <v>53</v>
      </c>
      <c r="B56" s="15" t="s">
        <v>226</v>
      </c>
      <c r="C56" s="15" t="s">
        <v>246</v>
      </c>
      <c r="D56" s="7" t="s">
        <v>247</v>
      </c>
      <c r="E56" s="7" t="s">
        <v>248</v>
      </c>
      <c r="F56" s="15" t="s">
        <v>195</v>
      </c>
      <c r="G56" s="54">
        <f>'基础数据表'!J56/'基础数据表'!N56</f>
        <v>72.99506726457399</v>
      </c>
      <c r="H56" s="54">
        <f>('基础数据表'!T56+'基础数据表'!U56)/2/'基础数据表'!N56</f>
        <v>41.00112107623318</v>
      </c>
      <c r="I56" s="56">
        <f>('基础数据表'!AB56+'基础数据表'!AC56)/2/'基础数据表'!J56*100</f>
        <v>22.05444191204025</v>
      </c>
      <c r="J56" s="56">
        <f>IF(AND('基础数据表'!X56&lt;=0,'基础数据表'!Y56&gt;0),'基础数据表'!Y56*0.5,IF(AND('基础数据表'!X56&gt;0,'基础数据表'!Y56&lt;=0),'基础数据表'!X56*0.5,IF(AND('基础数据表'!X56&gt;0,'基础数据表'!Y56&gt;0),'基础数据表'!X56*0.5+'基础数据表'!Y56*0.5,0)))</f>
        <v>16.995</v>
      </c>
      <c r="K56" s="58">
        <f>IF(AND('基础数据表'!AD56&lt;=0,'基础数据表'!AE56&gt;0),'基础数据表'!AE56*0.5,IF(AND('基础数据表'!AD56&gt;0,'基础数据表'!AE56&lt;=0),'基础数据表'!AD56*0.5,IF(AND('基础数据表'!AD56&gt;0,'基础数据表'!AE56&gt;0),'基础数据表'!AE56*0.5+'基础数据表'!AD56*0.5,0)))</f>
        <v>3.325</v>
      </c>
      <c r="L56" s="59">
        <f>'基础数据表'!AF56</f>
        <v>3</v>
      </c>
      <c r="M56" s="59">
        <f>'基础数据表'!AG56</f>
        <v>2</v>
      </c>
      <c r="N56" s="59">
        <f>IF(AND('基础数据表'!L56=0,'基础数据表'!M56=0),0,1)</f>
        <v>1</v>
      </c>
      <c r="O56" s="59">
        <f>'基础数据表'!K56</f>
        <v>0</v>
      </c>
      <c r="P56" s="58">
        <f>'基础数据表'!P56/'基础数据表'!N56*100</f>
        <v>34.97757847533632</v>
      </c>
      <c r="Q56" s="58">
        <f>'基础数据表'!O56/'基础数据表'!N56*100</f>
        <v>38.11659192825112</v>
      </c>
      <c r="R56" s="58">
        <f>('基础数据表'!Z56+'基础数据表'!AA56)/('基础数据表'!T56+'基础数据表'!U56)*100</f>
        <v>10.073004675580346</v>
      </c>
      <c r="S56" s="58">
        <f>('基础数据表'!Z56+'基础数据表'!AA56)/2/'基础数据表'!P56</f>
        <v>11.807692307692308</v>
      </c>
      <c r="T56" s="59">
        <f>'基础数据表'!R56</f>
        <v>2</v>
      </c>
      <c r="U56" s="59">
        <f>'基础数据表'!AJ56</f>
        <v>2</v>
      </c>
      <c r="V56" s="59">
        <f>'基础数据表'!AI56</f>
        <v>1</v>
      </c>
      <c r="W56" s="59">
        <f>'基础数据表'!AK56</f>
        <v>1</v>
      </c>
      <c r="X56" s="59">
        <f>'基础数据表'!AH56</f>
        <v>2</v>
      </c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s="4" customFormat="1" ht="24.75" customHeight="1">
      <c r="A57" s="7">
        <v>54</v>
      </c>
      <c r="B57" s="15" t="s">
        <v>226</v>
      </c>
      <c r="C57" s="15" t="s">
        <v>249</v>
      </c>
      <c r="D57" s="7" t="s">
        <v>250</v>
      </c>
      <c r="E57" s="7">
        <v>13824132542</v>
      </c>
      <c r="F57" s="15" t="s">
        <v>195</v>
      </c>
      <c r="G57" s="54">
        <f>'基础数据表'!J57/'基础数据表'!N57</f>
        <v>1592.0348837209303</v>
      </c>
      <c r="H57" s="54">
        <f>('基础数据表'!T57+'基础数据表'!U57)/2/'基础数据表'!N57</f>
        <v>263.74282945736434</v>
      </c>
      <c r="I57" s="56">
        <f>('基础数据表'!AB57+'基础数据表'!AC57)/2/'基础数据表'!J57*100</f>
        <v>8.146234281610244</v>
      </c>
      <c r="J57" s="56">
        <f>IF(AND('基础数据表'!X57&lt;=0,'基础数据表'!Y57&gt;0),'基础数据表'!Y57*0.5,IF(AND('基础数据表'!X57&gt;0,'基础数据表'!Y57&lt;=0),'基础数据表'!X57*0.5,IF(AND('基础数据表'!X57&gt;0,'基础数据表'!Y57&gt;0),'基础数据表'!X57*0.5+'基础数据表'!Y57*0.5,0)))</f>
        <v>0</v>
      </c>
      <c r="K57" s="58">
        <f>IF(AND('基础数据表'!AD57&lt;=0,'基础数据表'!AE57&gt;0),'基础数据表'!AE57*0.5,IF(AND('基础数据表'!AD57&gt;0,'基础数据表'!AE57&lt;=0),'基础数据表'!AD57*0.5,IF(AND('基础数据表'!AD57&gt;0,'基础数据表'!AE57&gt;0),'基础数据表'!AE57*0.5+'基础数据表'!AD57*0.5,0)))</f>
        <v>0.5</v>
      </c>
      <c r="L57" s="59">
        <f>'基础数据表'!AF57</f>
        <v>1</v>
      </c>
      <c r="M57" s="59">
        <f>'基础数据表'!AG57</f>
        <v>2</v>
      </c>
      <c r="N57" s="59">
        <f>IF(AND('基础数据表'!L57=0,'基础数据表'!M57=0),0,1)</f>
        <v>1</v>
      </c>
      <c r="O57" s="59">
        <f>'基础数据表'!K57</f>
        <v>0</v>
      </c>
      <c r="P57" s="58">
        <f>'基础数据表'!P57/'基础数据表'!N57*100</f>
        <v>21.31782945736434</v>
      </c>
      <c r="Q57" s="58">
        <f>'基础数据表'!O57/'基础数据表'!N57*100</f>
        <v>45.73643410852713</v>
      </c>
      <c r="R57" s="58">
        <f>('基础数据表'!Z57+'基础数据表'!AA57)/('基础数据表'!T57+'基础数据表'!U57)*100</f>
        <v>4.511677087367084</v>
      </c>
      <c r="S57" s="58">
        <f>('基础数据表'!Z57+'基础数据表'!AA57)/2/'基础数据表'!P57</f>
        <v>55.81818181818182</v>
      </c>
      <c r="T57" s="59">
        <f>'基础数据表'!R57</f>
        <v>2</v>
      </c>
      <c r="U57" s="59">
        <f>'基础数据表'!AJ57</f>
        <v>2</v>
      </c>
      <c r="V57" s="59">
        <f>'基础数据表'!AI57</f>
        <v>2</v>
      </c>
      <c r="W57" s="59">
        <f>'基础数据表'!AK57</f>
        <v>1</v>
      </c>
      <c r="X57" s="59">
        <f>'基础数据表'!AH57</f>
        <v>3</v>
      </c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s="4" customFormat="1" ht="24.75" customHeight="1">
      <c r="A58" s="7">
        <v>55</v>
      </c>
      <c r="B58" s="15" t="s">
        <v>251</v>
      </c>
      <c r="C58" s="15" t="s">
        <v>252</v>
      </c>
      <c r="D58" s="7" t="s">
        <v>253</v>
      </c>
      <c r="E58" s="7">
        <v>13592846848</v>
      </c>
      <c r="F58" s="15" t="s">
        <v>127</v>
      </c>
      <c r="G58" s="54">
        <f>'基础数据表'!J58/'基础数据表'!N58</f>
        <v>78.0543727481166</v>
      </c>
      <c r="H58" s="54">
        <f>('基础数据表'!T58+'基础数据表'!U58)/2/'基础数据表'!N58</f>
        <v>61.62373075663282</v>
      </c>
      <c r="I58" s="56">
        <f>('基础数据表'!AB58+'基础数据表'!AC58)/2/'基础数据表'!J58*100</f>
        <v>5.789341166596727</v>
      </c>
      <c r="J58" s="56">
        <f>IF(AND('基础数据表'!X58&lt;=0,'基础数据表'!Y58&gt;0),'基础数据表'!Y58*0.5,IF(AND('基础数据表'!X58&gt;0,'基础数据表'!Y58&lt;=0),'基础数据表'!X58*0.5,IF(AND('基础数据表'!X58&gt;0,'基础数据表'!Y58&gt;0),'基础数据表'!X58*0.5+'基础数据表'!Y58*0.5,0)))</f>
        <v>6.165</v>
      </c>
      <c r="K58" s="58">
        <f>IF(AND('基础数据表'!AD58&lt;=0,'基础数据表'!AE58&gt;0),'基础数据表'!AE58*0.5,IF(AND('基础数据表'!AD58&gt;0,'基础数据表'!AE58&lt;=0),'基础数据表'!AD58*0.5,IF(AND('基础数据表'!AD58&gt;0,'基础数据表'!AE58&gt;0),'基础数据表'!AE58*0.5+'基础数据表'!AD58*0.5,0)))</f>
        <v>6.04</v>
      </c>
      <c r="L58" s="59">
        <f>'基础数据表'!AF58</f>
        <v>2</v>
      </c>
      <c r="M58" s="59">
        <f>'基础数据表'!AG58</f>
        <v>2</v>
      </c>
      <c r="N58" s="59">
        <f>IF(AND('基础数据表'!L58=0,'基础数据表'!M58=0),0,1)</f>
        <v>1</v>
      </c>
      <c r="O58" s="59">
        <f>'基础数据表'!K58</f>
        <v>1</v>
      </c>
      <c r="P58" s="58">
        <f>'基础数据表'!P58/'基础数据表'!N58*100</f>
        <v>12.512283000327546</v>
      </c>
      <c r="Q58" s="58">
        <f>'基础数据表'!O58/'基础数据表'!N58*100</f>
        <v>30.068784801834266</v>
      </c>
      <c r="R58" s="58">
        <f>('基础数据表'!Z58+'基础数据表'!AA58)/('基础数据表'!T58+'基础数据表'!U58)*100</f>
        <v>3.430740058122461</v>
      </c>
      <c r="S58" s="58">
        <f>('基础数据表'!Z58+'基础数据表'!AA58)/2/'基础数据表'!P58</f>
        <v>16.896596858638745</v>
      </c>
      <c r="T58" s="59">
        <f>'基础数据表'!R58</f>
        <v>3</v>
      </c>
      <c r="U58" s="59">
        <f>'基础数据表'!AJ58</f>
        <v>2</v>
      </c>
      <c r="V58" s="59">
        <f>'基础数据表'!AI58</f>
        <v>2</v>
      </c>
      <c r="W58" s="59">
        <f>'基础数据表'!AK58</f>
        <v>1</v>
      </c>
      <c r="X58" s="59">
        <f>'基础数据表'!AH58</f>
        <v>3</v>
      </c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3" s="4" customFormat="1" ht="24.75" customHeight="1">
      <c r="A59" s="7">
        <v>56</v>
      </c>
      <c r="B59" s="15" t="s">
        <v>251</v>
      </c>
      <c r="C59" s="15" t="s">
        <v>254</v>
      </c>
      <c r="D59" s="7" t="s">
        <v>255</v>
      </c>
      <c r="E59" s="7" t="s">
        <v>256</v>
      </c>
      <c r="F59" s="15" t="s">
        <v>207</v>
      </c>
      <c r="G59" s="54">
        <f>'基础数据表'!J59/'基础数据表'!N59</f>
        <v>365.8678304239402</v>
      </c>
      <c r="H59" s="54">
        <f>('基础数据表'!T59+'基础数据表'!U59)/2/'基础数据表'!N59</f>
        <v>70.7930174563591</v>
      </c>
      <c r="I59" s="56">
        <f>('基础数据表'!AB59+'基础数据表'!AC59)/2/'基础数据表'!J59*100</f>
        <v>2.041400557551137</v>
      </c>
      <c r="J59" s="56">
        <f>IF(AND('基础数据表'!X59&lt;=0,'基础数据表'!Y59&gt;0),'基础数据表'!Y59*0.5,IF(AND('基础数据表'!X59&gt;0,'基础数据表'!Y59&lt;=0),'基础数据表'!X59*0.5,IF(AND('基础数据表'!X59&gt;0,'基础数据表'!Y59&gt;0),'基础数据表'!X59*0.5+'基础数据表'!Y59*0.5,0)))</f>
        <v>0</v>
      </c>
      <c r="K59" s="58">
        <f>IF(AND('基础数据表'!AD59&lt;=0,'基础数据表'!AE59&gt;0),'基础数据表'!AE59*0.5,IF(AND('基础数据表'!AD59&gt;0,'基础数据表'!AE59&lt;=0),'基础数据表'!AD59*0.5,IF(AND('基础数据表'!AD59&gt;0,'基础数据表'!AE59&gt;0),'基础数据表'!AE59*0.5+'基础数据表'!AD59*0.5,0)))</f>
        <v>21</v>
      </c>
      <c r="L59" s="59">
        <f>'基础数据表'!AF59</f>
        <v>3</v>
      </c>
      <c r="M59" s="59">
        <f>'基础数据表'!AG59</f>
        <v>2</v>
      </c>
      <c r="N59" s="59">
        <f>IF(AND('基础数据表'!L59=0,'基础数据表'!M59=0),0,1)</f>
        <v>1</v>
      </c>
      <c r="O59" s="59">
        <f>'基础数据表'!K59</f>
        <v>1</v>
      </c>
      <c r="P59" s="58">
        <f>'基础数据表'!P59/'基础数据表'!N59*100</f>
        <v>15.96009975062344</v>
      </c>
      <c r="Q59" s="58">
        <f>'基础数据表'!O59/'基础数据表'!N59*100</f>
        <v>38.90274314214464</v>
      </c>
      <c r="R59" s="58">
        <f>('基础数据表'!Z59+'基础数据表'!AA59)/('基础数据表'!T59+'基础数据表'!U59)*100</f>
        <v>3.163308440185994</v>
      </c>
      <c r="S59" s="58">
        <f>('基础数据表'!Z59+'基础数据表'!AA59)/2/'基础数据表'!P59</f>
        <v>14.03125</v>
      </c>
      <c r="T59" s="59">
        <f>'基础数据表'!R59</f>
        <v>3</v>
      </c>
      <c r="U59" s="59">
        <f>'基础数据表'!AJ59</f>
        <v>2</v>
      </c>
      <c r="V59" s="59">
        <f>'基础数据表'!AI59</f>
        <v>2</v>
      </c>
      <c r="W59" s="59">
        <f>'基础数据表'!AK59</f>
        <v>1</v>
      </c>
      <c r="X59" s="59">
        <f>'基础数据表'!AH59</f>
        <v>2</v>
      </c>
      <c r="Y59" s="51"/>
      <c r="Z59" s="51"/>
      <c r="AA59" s="51"/>
      <c r="AB59" s="51"/>
      <c r="AC59" s="51"/>
      <c r="AD59" s="51"/>
      <c r="AE59" s="51"/>
      <c r="AF59" s="51"/>
      <c r="AG59" s="51"/>
    </row>
    <row r="60" spans="1:33" s="4" customFormat="1" ht="24.75" customHeight="1">
      <c r="A60" s="7">
        <v>57</v>
      </c>
      <c r="B60" s="15" t="s">
        <v>251</v>
      </c>
      <c r="C60" s="15" t="s">
        <v>257</v>
      </c>
      <c r="D60" s="7" t="s">
        <v>258</v>
      </c>
      <c r="E60" s="7">
        <v>13809650633</v>
      </c>
      <c r="F60" s="15" t="s">
        <v>166</v>
      </c>
      <c r="G60" s="54">
        <f>'基础数据表'!J60/'基础数据表'!N60</f>
        <v>275.96611295681066</v>
      </c>
      <c r="H60" s="54">
        <f>('基础数据表'!T60+'基础数据表'!U60)/2/'基础数据表'!N60</f>
        <v>368.5905315614618</v>
      </c>
      <c r="I60" s="56">
        <f>('基础数据表'!AB60+'基础数据表'!AC60)/2/'基础数据表'!J60*100</f>
        <v>8.072215039161724</v>
      </c>
      <c r="J60" s="56">
        <f>IF(AND('基础数据表'!X60&lt;=0,'基础数据表'!Y60&gt;0),'基础数据表'!Y60*0.5,IF(AND('基础数据表'!X60&gt;0,'基础数据表'!Y60&lt;=0),'基础数据表'!X60*0.5,IF(AND('基础数据表'!X60&gt;0,'基础数据表'!Y60&gt;0),'基础数据表'!X60*0.5+'基础数据表'!Y60*0.5,0)))</f>
        <v>22.5</v>
      </c>
      <c r="K60" s="58">
        <f>IF(AND('基础数据表'!AD60&lt;=0,'基础数据表'!AE60&gt;0),'基础数据表'!AE60*0.5,IF(AND('基础数据表'!AD60&gt;0,'基础数据表'!AE60&lt;=0),'基础数据表'!AD60*0.5,IF(AND('基础数据表'!AD60&gt;0,'基础数据表'!AE60&gt;0),'基础数据表'!AE60*0.5+'基础数据表'!AD60*0.5,0)))</f>
        <v>34.795</v>
      </c>
      <c r="L60" s="59">
        <f>'基础数据表'!AF60</f>
        <v>3</v>
      </c>
      <c r="M60" s="59">
        <f>'基础数据表'!AG60</f>
        <v>2</v>
      </c>
      <c r="N60" s="59">
        <f>IF(AND('基础数据表'!L60=0,'基础数据表'!M60=0),0,1)</f>
        <v>1</v>
      </c>
      <c r="O60" s="59">
        <f>'基础数据表'!K60</f>
        <v>0</v>
      </c>
      <c r="P60" s="58">
        <f>'基础数据表'!P60/'基础数据表'!N60*100</f>
        <v>16.44518272425249</v>
      </c>
      <c r="Q60" s="58">
        <f>'基础数据表'!O60/'基础数据表'!N60*100</f>
        <v>33.5548172757475</v>
      </c>
      <c r="R60" s="58">
        <f>('基础数据表'!Z60+'基础数据表'!AA60)/('基础数据表'!T60+'基础数据表'!U60)*100</f>
        <v>3.0870943681934637</v>
      </c>
      <c r="S60" s="58">
        <f>('基础数据表'!Z60+'基础数据表'!AA60)/2/'基础数据表'!P60</f>
        <v>69.1919191919192</v>
      </c>
      <c r="T60" s="59">
        <f>'基础数据表'!R60</f>
        <v>2</v>
      </c>
      <c r="U60" s="59">
        <f>'基础数据表'!AJ60</f>
        <v>2</v>
      </c>
      <c r="V60" s="59">
        <f>'基础数据表'!AI60</f>
        <v>2</v>
      </c>
      <c r="W60" s="59">
        <f>'基础数据表'!AK60</f>
        <v>1</v>
      </c>
      <c r="X60" s="59">
        <f>'基础数据表'!AH60</f>
        <v>3</v>
      </c>
      <c r="Y60" s="51"/>
      <c r="Z60" s="51"/>
      <c r="AA60" s="51"/>
      <c r="AB60" s="51"/>
      <c r="AC60" s="51"/>
      <c r="AD60" s="51"/>
      <c r="AE60" s="51"/>
      <c r="AF60" s="51"/>
      <c r="AG60" s="51"/>
    </row>
    <row r="61" spans="1:33" s="4" customFormat="1" ht="24.75" customHeight="1">
      <c r="A61" s="7">
        <v>58</v>
      </c>
      <c r="B61" s="15" t="s">
        <v>251</v>
      </c>
      <c r="C61" s="15" t="s">
        <v>259</v>
      </c>
      <c r="D61" s="7" t="s">
        <v>260</v>
      </c>
      <c r="E61" s="7">
        <v>18823923663</v>
      </c>
      <c r="F61" s="15" t="s">
        <v>166</v>
      </c>
      <c r="G61" s="54">
        <f>'基础数据表'!J61/'基础数据表'!N61</f>
        <v>535.6014492753624</v>
      </c>
      <c r="H61" s="54">
        <f>('基础数据表'!T61+'基础数据表'!U61)/2/'基础数据表'!N61</f>
        <v>128.8677536231884</v>
      </c>
      <c r="I61" s="56">
        <f>('基础数据表'!AB61+'基础数据表'!AC61)/2/'基础数据表'!J61*100</f>
        <v>-0.23355160797153407</v>
      </c>
      <c r="J61" s="56">
        <f>IF(AND('基础数据表'!X61&lt;=0,'基础数据表'!Y61&gt;0),'基础数据表'!Y61*0.5,IF(AND('基础数据表'!X61&gt;0,'基础数据表'!Y61&lt;=0),'基础数据表'!X61*0.5,IF(AND('基础数据表'!X61&gt;0,'基础数据表'!Y61&gt;0),'基础数据表'!X61*0.5+'基础数据表'!Y61*0.5,0)))</f>
        <v>24.8</v>
      </c>
      <c r="K61" s="58">
        <f>IF(AND('基础数据表'!AD61&lt;=0,'基础数据表'!AE61&gt;0),'基础数据表'!AE61*0.5,IF(AND('基础数据表'!AD61&gt;0,'基础数据表'!AE61&lt;=0),'基础数据表'!AD61*0.5,IF(AND('基础数据表'!AD61&gt;0,'基础数据表'!AE61&gt;0),'基础数据表'!AE61*0.5+'基础数据表'!AD61*0.5,0)))</f>
        <v>0.866</v>
      </c>
      <c r="L61" s="59">
        <f>'基础数据表'!AF61</f>
        <v>3</v>
      </c>
      <c r="M61" s="59">
        <f>'基础数据表'!AG61</f>
        <v>2</v>
      </c>
      <c r="N61" s="59">
        <f>IF(AND('基础数据表'!L61=0,'基础数据表'!M61=0),0,1)</f>
        <v>1</v>
      </c>
      <c r="O61" s="59">
        <f>'基础数据表'!K61</f>
        <v>1</v>
      </c>
      <c r="P61" s="58">
        <f>'基础数据表'!P61/'基础数据表'!N61*100</f>
        <v>15.942028985507244</v>
      </c>
      <c r="Q61" s="58">
        <f>'基础数据表'!O61/'基础数据表'!N61*100</f>
        <v>33.51449275362319</v>
      </c>
      <c r="R61" s="58">
        <f>('基础数据表'!Z61+'基础数据表'!AA61)/('基础数据表'!T61+'基础数据表'!U61)*100</f>
        <v>3.3499683700007026</v>
      </c>
      <c r="S61" s="58">
        <f>('基础数据表'!Z61+'基础数据表'!AA61)/2/'基础数据表'!P61</f>
        <v>27.079545454545453</v>
      </c>
      <c r="T61" s="59">
        <f>'基础数据表'!R61</f>
        <v>2</v>
      </c>
      <c r="U61" s="59">
        <f>'基础数据表'!AJ61</f>
        <v>2</v>
      </c>
      <c r="V61" s="59">
        <f>'基础数据表'!AI61</f>
        <v>2</v>
      </c>
      <c r="W61" s="59">
        <f>'基础数据表'!AK61</f>
        <v>1</v>
      </c>
      <c r="X61" s="59">
        <f>'基础数据表'!AH61</f>
        <v>3</v>
      </c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3" s="4" customFormat="1" ht="24.75" customHeight="1">
      <c r="A62" s="7">
        <v>59</v>
      </c>
      <c r="B62" s="15" t="s">
        <v>251</v>
      </c>
      <c r="C62" s="15" t="s">
        <v>261</v>
      </c>
      <c r="D62" s="7" t="s">
        <v>262</v>
      </c>
      <c r="E62" s="7">
        <v>13727679590</v>
      </c>
      <c r="F62" s="15" t="s">
        <v>166</v>
      </c>
      <c r="G62" s="54">
        <f>'基础数据表'!J62/'基础数据表'!N62</f>
        <v>185.13218905472635</v>
      </c>
      <c r="H62" s="54">
        <f>('基础数据表'!T62+'基础数据表'!U62)/2/'基础数据表'!N62</f>
        <v>157.57507462686567</v>
      </c>
      <c r="I62" s="56">
        <f>('基础数据表'!AB62+'基础数据表'!AC62)/2/'基础数据表'!J62*100</f>
        <v>13.799565565226086</v>
      </c>
      <c r="J62" s="56">
        <f>IF(AND('基础数据表'!X62&lt;=0,'基础数据表'!Y62&gt;0),'基础数据表'!Y62*0.5,IF(AND('基础数据表'!X62&gt;0,'基础数据表'!Y62&lt;=0),'基础数据表'!X62*0.5,IF(AND('基础数据表'!X62&gt;0,'基础数据表'!Y62&gt;0),'基础数据表'!X62*0.5+'基础数据表'!Y62*0.5,0)))</f>
        <v>11.96</v>
      </c>
      <c r="K62" s="58">
        <f>IF(AND('基础数据表'!AD62&lt;=0,'基础数据表'!AE62&gt;0),'基础数据表'!AE62*0.5,IF(AND('基础数据表'!AD62&gt;0,'基础数据表'!AE62&lt;=0),'基础数据表'!AD62*0.5,IF(AND('基础数据表'!AD62&gt;0,'基础数据表'!AE62&gt;0),'基础数据表'!AE62*0.5+'基础数据表'!AD62*0.5,0)))</f>
        <v>10.76</v>
      </c>
      <c r="L62" s="59">
        <f>'基础数据表'!AF62</f>
        <v>3</v>
      </c>
      <c r="M62" s="59">
        <f>'基础数据表'!AG62</f>
        <v>2</v>
      </c>
      <c r="N62" s="59">
        <f>IF(AND('基础数据表'!L62=0,'基础数据表'!M62=0),0,1)</f>
        <v>1</v>
      </c>
      <c r="O62" s="59">
        <f>'基础数据表'!K62</f>
        <v>0</v>
      </c>
      <c r="P62" s="58">
        <f>'基础数据表'!P62/'基础数据表'!N62*100</f>
        <v>16.91542288557214</v>
      </c>
      <c r="Q62" s="58">
        <f>'基础数据表'!O62/'基础数据表'!N62*100</f>
        <v>19.900497512437813</v>
      </c>
      <c r="R62" s="58">
        <f>('基础数据表'!Z62+'基础数据表'!AA62)/('基础数据表'!T62+'基础数据表'!U62)*100</f>
        <v>3.666987764499209</v>
      </c>
      <c r="S62" s="58">
        <f>('基础数据表'!Z62+'基础数据表'!AA62)/2/'基础数据表'!P62</f>
        <v>34.159705882352945</v>
      </c>
      <c r="T62" s="59">
        <f>'基础数据表'!R62</f>
        <v>2</v>
      </c>
      <c r="U62" s="59">
        <f>'基础数据表'!AJ62</f>
        <v>1</v>
      </c>
      <c r="V62" s="59">
        <f>'基础数据表'!AI62</f>
        <v>0</v>
      </c>
      <c r="W62" s="59">
        <f>'基础数据表'!AK62</f>
        <v>0</v>
      </c>
      <c r="X62" s="59">
        <f>'基础数据表'!AH62</f>
        <v>2</v>
      </c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3" s="4" customFormat="1" ht="24.75" customHeight="1">
      <c r="A63" s="7">
        <v>60</v>
      </c>
      <c r="B63" s="15" t="s">
        <v>251</v>
      </c>
      <c r="C63" s="15" t="s">
        <v>263</v>
      </c>
      <c r="D63" s="7" t="s">
        <v>264</v>
      </c>
      <c r="E63" s="7">
        <v>13790852400</v>
      </c>
      <c r="F63" s="15" t="s">
        <v>177</v>
      </c>
      <c r="G63" s="54">
        <f>'基础数据表'!J63/'基础数据表'!N63</f>
        <v>94.62182361733932</v>
      </c>
      <c r="H63" s="54">
        <f>('基础数据表'!T63+'基础数据表'!U63)/2/'基础数据表'!N63</f>
        <v>37.181614349775785</v>
      </c>
      <c r="I63" s="56">
        <f>('基础数据表'!AB63+'基础数据表'!AC63)/2/'基础数据表'!J63*100</f>
        <v>20.036491738017755</v>
      </c>
      <c r="J63" s="56">
        <f>IF(AND('基础数据表'!X63&lt;=0,'基础数据表'!Y63&gt;0),'基础数据表'!Y63*0.5,IF(AND('基础数据表'!X63&gt;0,'基础数据表'!Y63&lt;=0),'基础数据表'!X63*0.5,IF(AND('基础数据表'!X63&gt;0,'基础数据表'!Y63&gt;0),'基础数据表'!X63*0.5+'基础数据表'!Y63*0.5,0)))</f>
        <v>3.93</v>
      </c>
      <c r="K63" s="58">
        <f>IF(AND('基础数据表'!AD63&lt;=0,'基础数据表'!AE63&gt;0),'基础数据表'!AE63*0.5,IF(AND('基础数据表'!AD63&gt;0,'基础数据表'!AE63&lt;=0),'基础数据表'!AD63*0.5,IF(AND('基础数据表'!AD63&gt;0,'基础数据表'!AE63&gt;0),'基础数据表'!AE63*0.5+'基础数据表'!AD63*0.5,0)))</f>
        <v>12.45</v>
      </c>
      <c r="L63" s="59">
        <f>'基础数据表'!AF63</f>
        <v>2</v>
      </c>
      <c r="M63" s="59">
        <f>'基础数据表'!AG63</f>
        <v>2</v>
      </c>
      <c r="N63" s="59">
        <f>IF(AND('基础数据表'!L63=0,'基础数据表'!M63=0),0,1)</f>
        <v>1</v>
      </c>
      <c r="O63" s="59">
        <f>'基础数据表'!K63</f>
        <v>0</v>
      </c>
      <c r="P63" s="58">
        <f>'基础数据表'!P63/'基础数据表'!N63*100</f>
        <v>16.442451420029897</v>
      </c>
      <c r="Q63" s="58">
        <f>'基础数据表'!O63/'基础数据表'!N63*100</f>
        <v>35.1270553064275</v>
      </c>
      <c r="R63" s="58">
        <f>('基础数据表'!Z63+'基础数据表'!AA63)/('基础数据表'!T63+'基础数据表'!U63)*100</f>
        <v>13.702787995738607</v>
      </c>
      <c r="S63" s="58">
        <f>('基础数据表'!Z63+'基础数据表'!AA63)/2/'基础数据表'!P63</f>
        <v>30.986363636363638</v>
      </c>
      <c r="T63" s="59">
        <f>'基础数据表'!R63</f>
        <v>3</v>
      </c>
      <c r="U63" s="59">
        <f>'基础数据表'!AJ63</f>
        <v>2</v>
      </c>
      <c r="V63" s="59">
        <f>'基础数据表'!AI63</f>
        <v>2</v>
      </c>
      <c r="W63" s="59">
        <f>'基础数据表'!AK63</f>
        <v>1</v>
      </c>
      <c r="X63" s="59">
        <f>'基础数据表'!AH63</f>
        <v>3</v>
      </c>
      <c r="Y63" s="51"/>
      <c r="Z63" s="51"/>
      <c r="AA63" s="51"/>
      <c r="AB63" s="51"/>
      <c r="AC63" s="51"/>
      <c r="AD63" s="51"/>
      <c r="AE63" s="51"/>
      <c r="AF63" s="51"/>
      <c r="AG63" s="51"/>
    </row>
    <row r="64" spans="1:33" s="4" customFormat="1" ht="24.75" customHeight="1">
      <c r="A64" s="7">
        <v>61</v>
      </c>
      <c r="B64" s="15" t="s">
        <v>251</v>
      </c>
      <c r="C64" s="15" t="s">
        <v>265</v>
      </c>
      <c r="D64" s="7" t="s">
        <v>266</v>
      </c>
      <c r="E64" s="7">
        <v>13802719373</v>
      </c>
      <c r="F64" s="15" t="s">
        <v>177</v>
      </c>
      <c r="G64" s="54">
        <f>'基础数据表'!J64/'基础数据表'!N64</f>
        <v>325.56314606741574</v>
      </c>
      <c r="H64" s="54">
        <f>('基础数据表'!T64+'基础数据表'!U64)/2/'基础数据表'!N64</f>
        <v>227.89971910112357</v>
      </c>
      <c r="I64" s="56">
        <f>('基础数据表'!AB64+'基础数据表'!AC64)/2/'基础数据表'!J64*100</f>
        <v>32.127045548042595</v>
      </c>
      <c r="J64" s="56">
        <f>IF(AND('基础数据表'!X64&lt;=0,'基础数据表'!Y64&gt;0),'基础数据表'!Y64*0.5,IF(AND('基础数据表'!X64&gt;0,'基础数据表'!Y64&lt;=0),'基础数据表'!X64*0.5,IF(AND('基础数据表'!X64&gt;0,'基础数据表'!Y64&gt;0),'基础数据表'!X64*0.5+'基础数据表'!Y64*0.5,0)))</f>
        <v>10.5</v>
      </c>
      <c r="K64" s="58">
        <f>IF(AND('基础数据表'!AD64&lt;=0,'基础数据表'!AE64&gt;0),'基础数据表'!AE64*0.5,IF(AND('基础数据表'!AD64&gt;0,'基础数据表'!AE64&lt;=0),'基础数据表'!AD64*0.5,IF(AND('基础数据表'!AD64&gt;0,'基础数据表'!AE64&gt;0),'基础数据表'!AE64*0.5+'基础数据表'!AD64*0.5,0)))</f>
        <v>9.175</v>
      </c>
      <c r="L64" s="59">
        <f>'基础数据表'!AF64</f>
        <v>0</v>
      </c>
      <c r="M64" s="59">
        <f>'基础数据表'!AG64</f>
        <v>2</v>
      </c>
      <c r="N64" s="59">
        <f>IF(AND('基础数据表'!L64=0,'基础数据表'!M64=0),0,1)</f>
        <v>1</v>
      </c>
      <c r="O64" s="59">
        <f>'基础数据表'!K64</f>
        <v>0</v>
      </c>
      <c r="P64" s="58">
        <f>'基础数据表'!P64/'基础数据表'!N64*100</f>
        <v>12.359550561797752</v>
      </c>
      <c r="Q64" s="58">
        <f>'基础数据表'!O64/'基础数据表'!N64*100</f>
        <v>34.831460674157306</v>
      </c>
      <c r="R64" s="58">
        <f>('基础数据表'!Z64+'基础数据表'!AA64)/('基础数据表'!T64+'基础数据表'!U64)*100</f>
        <v>4.327080583195595</v>
      </c>
      <c r="S64" s="58">
        <f>('基础数据表'!Z64+'基础数据表'!AA64)/2/'基础数据表'!P64</f>
        <v>79.78772727272727</v>
      </c>
      <c r="T64" s="59">
        <f>'基础数据表'!R64</f>
        <v>2</v>
      </c>
      <c r="U64" s="59">
        <f>'基础数据表'!AJ64</f>
        <v>2</v>
      </c>
      <c r="V64" s="59">
        <f>'基础数据表'!AI64</f>
        <v>1</v>
      </c>
      <c r="W64" s="59">
        <f>'基础数据表'!AK64</f>
        <v>0</v>
      </c>
      <c r="X64" s="59">
        <f>'基础数据表'!AH64</f>
        <v>2</v>
      </c>
      <c r="Y64" s="51"/>
      <c r="Z64" s="51"/>
      <c r="AA64" s="51"/>
      <c r="AB64" s="51"/>
      <c r="AC64" s="51"/>
      <c r="AD64" s="51"/>
      <c r="AE64" s="51"/>
      <c r="AF64" s="51"/>
      <c r="AG64" s="51"/>
    </row>
    <row r="65" spans="1:33" s="4" customFormat="1" ht="24.75" customHeight="1">
      <c r="A65" s="7">
        <v>62</v>
      </c>
      <c r="B65" s="15" t="s">
        <v>251</v>
      </c>
      <c r="C65" s="15" t="s">
        <v>267</v>
      </c>
      <c r="D65" s="7" t="s">
        <v>268</v>
      </c>
      <c r="E65" s="7" t="s">
        <v>269</v>
      </c>
      <c r="F65" s="15" t="s">
        <v>182</v>
      </c>
      <c r="G65" s="54">
        <f>'基础数据表'!J65/'基础数据表'!N65</f>
        <v>221.13025210084032</v>
      </c>
      <c r="H65" s="54">
        <f>('基础数据表'!T65+'基础数据表'!U65)/2/'基础数据表'!N65</f>
        <v>181.5609243697479</v>
      </c>
      <c r="I65" s="56">
        <f>('基础数据表'!AB65+'基础数据表'!AC65)/2/'基础数据表'!J65*100</f>
        <v>5.142601987497388</v>
      </c>
      <c r="J65" s="56">
        <f>IF(AND('基础数据表'!X65&lt;=0,'基础数据表'!Y65&gt;0),'基础数据表'!Y65*0.5,IF(AND('基础数据表'!X65&gt;0,'基础数据表'!Y65&lt;=0),'基础数据表'!X65*0.5,IF(AND('基础数据表'!X65&gt;0,'基础数据表'!Y65&gt;0),'基础数据表'!X65*0.5+'基础数据表'!Y65*0.5,0)))</f>
        <v>10.34</v>
      </c>
      <c r="K65" s="58">
        <f>IF(AND('基础数据表'!AD65&lt;=0,'基础数据表'!AE65&gt;0),'基础数据表'!AE65*0.5,IF(AND('基础数据表'!AD65&gt;0,'基础数据表'!AE65&lt;=0),'基础数据表'!AD65*0.5,IF(AND('基础数据表'!AD65&gt;0,'基础数据表'!AE65&gt;0),'基础数据表'!AE65*0.5+'基础数据表'!AD65*0.5,0)))</f>
        <v>0</v>
      </c>
      <c r="L65" s="59">
        <f>'基础数据表'!AF65</f>
        <v>3</v>
      </c>
      <c r="M65" s="59">
        <f>'基础数据表'!AG65</f>
        <v>2</v>
      </c>
      <c r="N65" s="59">
        <f>IF(AND('基础数据表'!L65=0,'基础数据表'!M65=0),0,1)</f>
        <v>1</v>
      </c>
      <c r="O65" s="59">
        <f>'基础数据表'!K65</f>
        <v>0</v>
      </c>
      <c r="P65" s="58">
        <f>'基础数据表'!P65/'基础数据表'!N65*100</f>
        <v>36.134453781512605</v>
      </c>
      <c r="Q65" s="58">
        <f>'基础数据表'!O65/'基础数据表'!N65*100</f>
        <v>36.97478991596639</v>
      </c>
      <c r="R65" s="58">
        <f>('基础数据表'!Z65+'基础数据表'!AA65)/('基础数据表'!T65+'基础数据表'!U65)*100</f>
        <v>5.373569535887437</v>
      </c>
      <c r="S65" s="58">
        <f>('基础数据表'!Z65+'基础数据表'!AA65)/2/'基础数据表'!P65</f>
        <v>27</v>
      </c>
      <c r="T65" s="59">
        <f>'基础数据表'!R65</f>
        <v>2</v>
      </c>
      <c r="U65" s="59">
        <f>'基础数据表'!AJ65</f>
        <v>2</v>
      </c>
      <c r="V65" s="59">
        <f>'基础数据表'!AI65</f>
        <v>2</v>
      </c>
      <c r="W65" s="59">
        <f>'基础数据表'!AK65</f>
        <v>2</v>
      </c>
      <c r="X65" s="59">
        <f>'基础数据表'!AH65</f>
        <v>2</v>
      </c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3" s="4" customFormat="1" ht="24.75" customHeight="1">
      <c r="A66" s="7">
        <v>63</v>
      </c>
      <c r="B66" s="15" t="s">
        <v>270</v>
      </c>
      <c r="C66" s="15" t="s">
        <v>271</v>
      </c>
      <c r="D66" s="7" t="s">
        <v>272</v>
      </c>
      <c r="E66" s="7" t="s">
        <v>273</v>
      </c>
      <c r="F66" s="15" t="s">
        <v>161</v>
      </c>
      <c r="G66" s="54">
        <f>'基础数据表'!J66/'基础数据表'!N66</f>
        <v>190.76816210045664</v>
      </c>
      <c r="H66" s="54">
        <f>('基础数据表'!T66+'基础数据表'!U66)/2/'基础数据表'!N66</f>
        <v>74.82248858447488</v>
      </c>
      <c r="I66" s="56">
        <f>('基础数据表'!AB66+'基础数据表'!AC66)/2/'基础数据表'!J66*100</f>
        <v>6.157064705533522</v>
      </c>
      <c r="J66" s="56">
        <f>IF(AND('基础数据表'!X66&lt;=0,'基础数据表'!Y66&gt;0),'基础数据表'!Y66*0.5,IF(AND('基础数据表'!X66&gt;0,'基础数据表'!Y66&lt;=0),'基础数据表'!X66*0.5,IF(AND('基础数据表'!X66&gt;0,'基础数据表'!Y66&gt;0),'基础数据表'!X66*0.5+'基础数据表'!Y66*0.5,0)))</f>
        <v>27.755000000000003</v>
      </c>
      <c r="K66" s="58">
        <f>IF(AND('基础数据表'!AD66&lt;=0,'基础数据表'!AE66&gt;0),'基础数据表'!AE66*0.5,IF(AND('基础数据表'!AD66&gt;0,'基础数据表'!AE66&lt;=0),'基础数据表'!AD66*0.5,IF(AND('基础数据表'!AD66&gt;0,'基础数据表'!AE66&gt;0),'基础数据表'!AE66*0.5+'基础数据表'!AD66*0.5,0)))</f>
        <v>68.30499999999999</v>
      </c>
      <c r="L66" s="59">
        <f>'基础数据表'!AF66</f>
        <v>2</v>
      </c>
      <c r="M66" s="59">
        <f>'基础数据表'!AG66</f>
        <v>2</v>
      </c>
      <c r="N66" s="59">
        <f>IF(AND('基础数据表'!L66=0,'基础数据表'!M66=0),0,1)</f>
        <v>1</v>
      </c>
      <c r="O66" s="59">
        <f>'基础数据表'!K66</f>
        <v>1</v>
      </c>
      <c r="P66" s="58">
        <f>'基础数据表'!P66/'基础数据表'!N66*100</f>
        <v>16.60958904109589</v>
      </c>
      <c r="Q66" s="58">
        <f>'基础数据表'!O66/'基础数据表'!N66*100</f>
        <v>40.52511415525114</v>
      </c>
      <c r="R66" s="58">
        <f>('基础数据表'!Z66+'基础数据表'!AA66)/('基础数据表'!T66+'基础数据表'!U66)*100</f>
        <v>3.666211505160616</v>
      </c>
      <c r="S66" s="58">
        <f>('基础数据表'!Z66+'基础数据表'!AA66)/2/'基础数据表'!P66</f>
        <v>16.515463917525775</v>
      </c>
      <c r="T66" s="59">
        <f>'基础数据表'!R66</f>
        <v>3</v>
      </c>
      <c r="U66" s="59">
        <f>'基础数据表'!AJ66</f>
        <v>2</v>
      </c>
      <c r="V66" s="59">
        <f>'基础数据表'!AI66</f>
        <v>2</v>
      </c>
      <c r="W66" s="59">
        <f>'基础数据表'!AK66</f>
        <v>1</v>
      </c>
      <c r="X66" s="59">
        <f>'基础数据表'!AH66</f>
        <v>2</v>
      </c>
      <c r="Y66" s="51"/>
      <c r="Z66" s="51"/>
      <c r="AA66" s="51"/>
      <c r="AB66" s="51"/>
      <c r="AC66" s="51"/>
      <c r="AD66" s="51"/>
      <c r="AE66" s="51"/>
      <c r="AF66" s="51"/>
      <c r="AG66" s="51"/>
    </row>
    <row r="67" spans="1:33" s="4" customFormat="1" ht="24.75" customHeight="1">
      <c r="A67" s="7">
        <v>64</v>
      </c>
      <c r="B67" s="15" t="s">
        <v>270</v>
      </c>
      <c r="C67" s="15" t="s">
        <v>274</v>
      </c>
      <c r="D67" s="7" t="s">
        <v>275</v>
      </c>
      <c r="E67" s="7" t="s">
        <v>276</v>
      </c>
      <c r="F67" s="15" t="s">
        <v>166</v>
      </c>
      <c r="G67" s="54">
        <f>'基础数据表'!J67/'基础数据表'!N67</f>
        <v>150.53763440860214</v>
      </c>
      <c r="H67" s="54">
        <f>('基础数据表'!T67+'基础数据表'!U67)/2/'基础数据表'!N67</f>
        <v>107.52688172043011</v>
      </c>
      <c r="I67" s="56">
        <f>('基础数据表'!AB67+'基础数据表'!AC67)/2/'基础数据表'!J67*100</f>
        <v>4.910714285714286</v>
      </c>
      <c r="J67" s="56">
        <f>IF(AND('基础数据表'!X67&lt;=0,'基础数据表'!Y67&gt;0),'基础数据表'!Y67*0.5,IF(AND('基础数据表'!X67&gt;0,'基础数据表'!Y67&lt;=0),'基础数据表'!X67*0.5,IF(AND('基础数据表'!X67&gt;0,'基础数据表'!Y67&gt;0),'基础数据表'!X67*0.5+'基础数据表'!Y67*0.5,0)))</f>
        <v>16.5</v>
      </c>
      <c r="K67" s="58">
        <f>IF(AND('基础数据表'!AD67&lt;=0,'基础数据表'!AE67&gt;0),'基础数据表'!AE67*0.5,IF(AND('基础数据表'!AD67&gt;0,'基础数据表'!AE67&lt;=0),'基础数据表'!AD67*0.5,IF(AND('基础数据表'!AD67&gt;0,'基础数据表'!AE67&gt;0),'基础数据表'!AE67*0.5+'基础数据表'!AD67*0.5,0)))</f>
        <v>25</v>
      </c>
      <c r="L67" s="59">
        <f>'基础数据表'!AF67</f>
        <v>2</v>
      </c>
      <c r="M67" s="59">
        <f>'基础数据表'!AG67</f>
        <v>2</v>
      </c>
      <c r="N67" s="59">
        <f>IF(AND('基础数据表'!L67=0,'基础数据表'!M67=0),0,1)</f>
        <v>1</v>
      </c>
      <c r="O67" s="59">
        <f>'基础数据表'!K67</f>
        <v>0</v>
      </c>
      <c r="P67" s="58">
        <f>'基础数据表'!P67/'基础数据表'!N67*100</f>
        <v>28.49462365591398</v>
      </c>
      <c r="Q67" s="58">
        <f>'基础数据表'!O67/'基础数据表'!N67*100</f>
        <v>39.247311827956985</v>
      </c>
      <c r="R67" s="58">
        <f>('基础数据表'!Z67+'基础数据表'!AA67)/('基础数据表'!T67+'基础数据表'!U67)*100</f>
        <v>4.75</v>
      </c>
      <c r="S67" s="58">
        <f>('基础数据表'!Z67+'基础数据表'!AA67)/2/'基础数据表'!P67</f>
        <v>17.92452830188679</v>
      </c>
      <c r="T67" s="59">
        <f>'基础数据表'!R67</f>
        <v>3</v>
      </c>
      <c r="U67" s="59">
        <f>'基础数据表'!AJ67</f>
        <v>2</v>
      </c>
      <c r="V67" s="59">
        <f>'基础数据表'!AI67</f>
        <v>2</v>
      </c>
      <c r="W67" s="59">
        <f>'基础数据表'!AK67</f>
        <v>1</v>
      </c>
      <c r="X67" s="59">
        <f>'基础数据表'!AH67</f>
        <v>2</v>
      </c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3" s="4" customFormat="1" ht="24.75" customHeight="1">
      <c r="A68" s="7">
        <v>65</v>
      </c>
      <c r="B68" s="15" t="s">
        <v>270</v>
      </c>
      <c r="C68" s="15" t="s">
        <v>277</v>
      </c>
      <c r="D68" s="7" t="s">
        <v>278</v>
      </c>
      <c r="E68" s="7">
        <v>13929934353</v>
      </c>
      <c r="F68" s="15" t="s">
        <v>166</v>
      </c>
      <c r="G68" s="54">
        <f>'基础数据表'!J68/'基础数据表'!N68</f>
        <v>220.47516279069768</v>
      </c>
      <c r="H68" s="54">
        <f>('基础数据表'!T68+'基础数据表'!U68)/2/'基础数据表'!N68</f>
        <v>121.57989006342495</v>
      </c>
      <c r="I68" s="56">
        <f>('基础数据表'!AB68+'基础数据表'!AC68)/2/'基础数据表'!J68*100</f>
        <v>2.597544653507926</v>
      </c>
      <c r="J68" s="56">
        <f>IF(AND('基础数据表'!X68&lt;=0,'基础数据表'!Y68&gt;0),'基础数据表'!Y68*0.5,IF(AND('基础数据表'!X68&gt;0,'基础数据表'!Y68&lt;=0),'基础数据表'!X68*0.5,IF(AND('基础数据表'!X68&gt;0,'基础数据表'!Y68&gt;0),'基础数据表'!X68*0.5+'基础数据表'!Y68*0.5,0)))</f>
        <v>0</v>
      </c>
      <c r="K68" s="58">
        <f>IF(AND('基础数据表'!AD68&lt;=0,'基础数据表'!AE68&gt;0),'基础数据表'!AE68*0.5,IF(AND('基础数据表'!AD68&gt;0,'基础数据表'!AE68&lt;=0),'基础数据表'!AD68*0.5,IF(AND('基础数据表'!AD68&gt;0,'基础数据表'!AE68&gt;0),'基础数据表'!AE68*0.5+'基础数据表'!AD68*0.5,0)))</f>
        <v>0</v>
      </c>
      <c r="L68" s="59">
        <f>'基础数据表'!AF68</f>
        <v>3</v>
      </c>
      <c r="M68" s="59">
        <f>'基础数据表'!AG68</f>
        <v>2</v>
      </c>
      <c r="N68" s="59">
        <f>IF(AND('基础数据表'!L68=0,'基础数据表'!M68=0),0,1)</f>
        <v>1</v>
      </c>
      <c r="O68" s="59">
        <f>'基础数据表'!K68</f>
        <v>1</v>
      </c>
      <c r="P68" s="58">
        <f>'基础数据表'!P68/'基础数据表'!N68*100</f>
        <v>18.13953488372093</v>
      </c>
      <c r="Q68" s="58">
        <f>'基础数据表'!O68/'基础数据表'!N68*100</f>
        <v>31.9661733615222</v>
      </c>
      <c r="R68" s="58">
        <f>('基础数据表'!Z68+'基础数据表'!AA68)/('基础数据表'!T68+'基础数据表'!U68)*100</f>
        <v>4.04800866283244</v>
      </c>
      <c r="S68" s="58">
        <f>('基础数据表'!Z68+'基础数据表'!AA68)/2/'基础数据表'!P68</f>
        <v>27.13170163170163</v>
      </c>
      <c r="T68" s="59">
        <f>'基础数据表'!R68</f>
        <v>2</v>
      </c>
      <c r="U68" s="59">
        <f>'基础数据表'!AJ68</f>
        <v>2</v>
      </c>
      <c r="V68" s="59">
        <f>'基础数据表'!AI68</f>
        <v>2</v>
      </c>
      <c r="W68" s="59">
        <f>'基础数据表'!AK68</f>
        <v>2</v>
      </c>
      <c r="X68" s="59">
        <f>'基础数据表'!AH68</f>
        <v>3</v>
      </c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 s="4" customFormat="1" ht="24.75" customHeight="1">
      <c r="A69" s="7">
        <v>66</v>
      </c>
      <c r="B69" s="15" t="s">
        <v>270</v>
      </c>
      <c r="C69" s="15" t="s">
        <v>279</v>
      </c>
      <c r="D69" s="7" t="s">
        <v>280</v>
      </c>
      <c r="E69" s="7">
        <v>15914599470</v>
      </c>
      <c r="F69" s="15" t="s">
        <v>166</v>
      </c>
      <c r="G69" s="54">
        <f>'基础数据表'!J69/'基础数据表'!N69</f>
        <v>425.3065272727273</v>
      </c>
      <c r="H69" s="54">
        <f>('基础数据表'!T69+'基础数据表'!U69)/2/'基础数据表'!N69</f>
        <v>471.8132818181818</v>
      </c>
      <c r="I69" s="56">
        <f>('基础数据表'!AB69+'基础数据表'!AC69)/2/'基础数据表'!J69*100</f>
        <v>23.86946672344425</v>
      </c>
      <c r="J69" s="56">
        <f>IF(AND('基础数据表'!X69&lt;=0,'基础数据表'!Y69&gt;0),'基础数据表'!Y69*0.5,IF(AND('基础数据表'!X69&gt;0,'基础数据表'!Y69&lt;=0),'基础数据表'!X69*0.5,IF(AND('基础数据表'!X69&gt;0,'基础数据表'!Y69&gt;0),'基础数据表'!X69*0.5+'基础数据表'!Y69*0.5,0)))</f>
        <v>9.81</v>
      </c>
      <c r="K69" s="58">
        <f>IF(AND('基础数据表'!AD69&lt;=0,'基础数据表'!AE69&gt;0),'基础数据表'!AE69*0.5,IF(AND('基础数据表'!AD69&gt;0,'基础数据表'!AE69&lt;=0),'基础数据表'!AD69*0.5,IF(AND('基础数据表'!AD69&gt;0,'基础数据表'!AE69&gt;0),'基础数据表'!AE69*0.5+'基础数据表'!AD69*0.5,0)))</f>
        <v>45.69</v>
      </c>
      <c r="L69" s="59">
        <f>'基础数据表'!AF69</f>
        <v>3</v>
      </c>
      <c r="M69" s="59">
        <f>'基础数据表'!AG69</f>
        <v>3</v>
      </c>
      <c r="N69" s="59">
        <f>IF(AND('基础数据表'!L69=0,'基础数据表'!M69=0),0,1)</f>
        <v>1</v>
      </c>
      <c r="O69" s="59">
        <f>'基础数据表'!K69</f>
        <v>0</v>
      </c>
      <c r="P69" s="58">
        <f>'基础数据表'!P69/'基础数据表'!N69*100</f>
        <v>32.36363636363636</v>
      </c>
      <c r="Q69" s="58">
        <f>'基础数据表'!O69/'基础数据表'!N69*100</f>
        <v>56.36363636363636</v>
      </c>
      <c r="R69" s="58">
        <f>('基础数据表'!Z69+'基础数据表'!AA69)/('基础数据表'!T69+'基础数据表'!U69)*100</f>
        <v>3.409657761185613</v>
      </c>
      <c r="S69" s="58">
        <f>('基础数据表'!Z69+'基础数据表'!AA69)/2/'基础数据表'!P69</f>
        <v>49.70769662921349</v>
      </c>
      <c r="T69" s="59">
        <f>'基础数据表'!R69</f>
        <v>3</v>
      </c>
      <c r="U69" s="59">
        <f>'基础数据表'!AJ69</f>
        <v>2</v>
      </c>
      <c r="V69" s="59">
        <f>'基础数据表'!AI69</f>
        <v>2</v>
      </c>
      <c r="W69" s="59">
        <f>'基础数据表'!AK69</f>
        <v>1</v>
      </c>
      <c r="X69" s="59">
        <f>'基础数据表'!AH69</f>
        <v>3</v>
      </c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 s="4" customFormat="1" ht="24.75" customHeight="1">
      <c r="A70" s="7">
        <v>67</v>
      </c>
      <c r="B70" s="15" t="s">
        <v>270</v>
      </c>
      <c r="C70" s="15" t="s">
        <v>281</v>
      </c>
      <c r="D70" s="7" t="s">
        <v>282</v>
      </c>
      <c r="E70" s="7">
        <v>15899815756</v>
      </c>
      <c r="F70" s="15" t="s">
        <v>166</v>
      </c>
      <c r="G70" s="54">
        <f>'基础数据表'!J70/'基础数据表'!N70</f>
        <v>276.4627777777778</v>
      </c>
      <c r="H70" s="54">
        <f>('基础数据表'!T70+'基础数据表'!U70)/2/'基础数据表'!N70</f>
        <v>812.9044259259259</v>
      </c>
      <c r="I70" s="56">
        <f>('基础数据表'!AB70+'基础数据表'!AC70)/2/'基础数据表'!J70*100</f>
        <v>6.874048411848357</v>
      </c>
      <c r="J70" s="56">
        <f>IF(AND('基础数据表'!X70&lt;=0,'基础数据表'!Y70&gt;0),'基础数据表'!Y70*0.5,IF(AND('基础数据表'!X70&gt;0,'基础数据表'!Y70&lt;=0),'基础数据表'!X70*0.5,IF(AND('基础数据表'!X70&gt;0,'基础数据表'!Y70&gt;0),'基础数据表'!X70*0.5+'基础数据表'!Y70*0.5,0)))</f>
        <v>0.93</v>
      </c>
      <c r="K70" s="58">
        <f>IF(AND('基础数据表'!AD70&lt;=0,'基础数据表'!AE70&gt;0),'基础数据表'!AE70*0.5,IF(AND('基础数据表'!AD70&gt;0,'基础数据表'!AE70&lt;=0),'基础数据表'!AD70*0.5,IF(AND('基础数据表'!AD70&gt;0,'基础数据表'!AE70&gt;0),'基础数据表'!AE70*0.5+'基础数据表'!AD70*0.5,0)))</f>
        <v>2.09</v>
      </c>
      <c r="L70" s="59">
        <f>'基础数据表'!AF70</f>
        <v>3</v>
      </c>
      <c r="M70" s="59">
        <f>'基础数据表'!AG70</f>
        <v>2</v>
      </c>
      <c r="N70" s="59">
        <f>IF(AND('基础数据表'!L70=0,'基础数据表'!M70=0),0,1)</f>
        <v>1</v>
      </c>
      <c r="O70" s="59">
        <f>'基础数据表'!K70</f>
        <v>0</v>
      </c>
      <c r="P70" s="58">
        <f>'基础数据表'!P70/'基础数据表'!N70*100</f>
        <v>13.333333333333334</v>
      </c>
      <c r="Q70" s="58">
        <f>'基础数据表'!O70/'基础数据表'!N70*100</f>
        <v>32.22222222222222</v>
      </c>
      <c r="R70" s="58">
        <f>('基础数据表'!Z70+'基础数据表'!AA70)/('基础数据表'!T70+'基础数据表'!U70)*100</f>
        <v>3.0093283026597883</v>
      </c>
      <c r="S70" s="58">
        <f>('基础数据表'!Z70+'基础数据表'!AA70)/2/'基础数据表'!P70</f>
        <v>183.47222222222223</v>
      </c>
      <c r="T70" s="59">
        <f>'基础数据表'!R70</f>
        <v>2</v>
      </c>
      <c r="U70" s="59">
        <f>'基础数据表'!AJ70</f>
        <v>0</v>
      </c>
      <c r="V70" s="59">
        <f>'基础数据表'!AI70</f>
        <v>0</v>
      </c>
      <c r="W70" s="59">
        <f>'基础数据表'!AK70</f>
        <v>1</v>
      </c>
      <c r="X70" s="59">
        <f>'基础数据表'!AH70</f>
        <v>1</v>
      </c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s="4" customFormat="1" ht="24.75" customHeight="1">
      <c r="A71" s="7">
        <v>68</v>
      </c>
      <c r="B71" s="15" t="s">
        <v>270</v>
      </c>
      <c r="C71" s="15" t="s">
        <v>283</v>
      </c>
      <c r="D71" s="7" t="s">
        <v>284</v>
      </c>
      <c r="E71" s="7" t="s">
        <v>285</v>
      </c>
      <c r="F71" s="15" t="s">
        <v>187</v>
      </c>
      <c r="G71" s="54">
        <f>'基础数据表'!J71/'基础数据表'!N71</f>
        <v>472.0485294117647</v>
      </c>
      <c r="H71" s="54">
        <f>('基础数据表'!T71+'基础数据表'!U71)/2/'基础数据表'!N71</f>
        <v>56.36470588235294</v>
      </c>
      <c r="I71" s="56">
        <f>('基础数据表'!AB71+'基础数据表'!AC71)/2/'基础数据表'!J71*100</f>
        <v>0.9232288554579072</v>
      </c>
      <c r="J71" s="56">
        <f>IF(AND('基础数据表'!X71&lt;=0,'基础数据表'!Y71&gt;0),'基础数据表'!Y71*0.5,IF(AND('基础数据表'!X71&gt;0,'基础数据表'!Y71&lt;=0),'基础数据表'!X71*0.5,IF(AND('基础数据表'!X71&gt;0,'基础数据表'!Y71&gt;0),'基础数据表'!X71*0.5+'基础数据表'!Y71*0.5,0)))</f>
        <v>8.665</v>
      </c>
      <c r="K71" s="58">
        <f>IF(AND('基础数据表'!AD71&lt;=0,'基础数据表'!AE71&gt;0),'基础数据表'!AE71*0.5,IF(AND('基础数据表'!AD71&gt;0,'基础数据表'!AE71&lt;=0),'基础数据表'!AD71*0.5,IF(AND('基础数据表'!AD71&gt;0,'基础数据表'!AE71&gt;0),'基础数据表'!AE71*0.5+'基础数据表'!AD71*0.5,0)))</f>
        <v>5.775</v>
      </c>
      <c r="L71" s="59">
        <f>'基础数据表'!AF71</f>
        <v>1</v>
      </c>
      <c r="M71" s="59">
        <f>'基础数据表'!AG71</f>
        <v>2</v>
      </c>
      <c r="N71" s="59">
        <f>IF(AND('基础数据表'!L71=0,'基础数据表'!M71=0),0,1)</f>
        <v>1</v>
      </c>
      <c r="O71" s="59">
        <f>'基础数据表'!K71</f>
        <v>1</v>
      </c>
      <c r="P71" s="58">
        <f>'基础数据表'!P71/'基础数据表'!N71*100</f>
        <v>11.470588235294118</v>
      </c>
      <c r="Q71" s="58">
        <f>'基础数据表'!O71/'基础数据表'!N71*100</f>
        <v>37.05882352941177</v>
      </c>
      <c r="R71" s="58">
        <f>('基础数据表'!Z71+'基础数据表'!AA71)/('基础数据表'!T71+'基础数据表'!U71)*100</f>
        <v>4.33364642037153</v>
      </c>
      <c r="S71" s="58">
        <f>('基础数据表'!Z71+'基础数据表'!AA71)/2/'基础数据表'!P71</f>
        <v>21.294871794871796</v>
      </c>
      <c r="T71" s="59">
        <f>'基础数据表'!R71</f>
        <v>2</v>
      </c>
      <c r="U71" s="59">
        <f>'基础数据表'!AJ71</f>
        <v>2</v>
      </c>
      <c r="V71" s="59">
        <f>'基础数据表'!AI71</f>
        <v>1</v>
      </c>
      <c r="W71" s="59">
        <f>'基础数据表'!AK71</f>
        <v>1</v>
      </c>
      <c r="X71" s="59">
        <f>'基础数据表'!AH71</f>
        <v>3</v>
      </c>
      <c r="Y71" s="51"/>
      <c r="Z71" s="51"/>
      <c r="AA71" s="51"/>
      <c r="AB71" s="51"/>
      <c r="AC71" s="51"/>
      <c r="AD71" s="51"/>
      <c r="AE71" s="51"/>
      <c r="AF71" s="51"/>
      <c r="AG71" s="51"/>
    </row>
    <row r="72" spans="1:33" s="4" customFormat="1" ht="24.75" customHeight="1">
      <c r="A72" s="7">
        <v>69</v>
      </c>
      <c r="B72" s="15" t="s">
        <v>270</v>
      </c>
      <c r="C72" s="15" t="s">
        <v>286</v>
      </c>
      <c r="D72" s="7" t="s">
        <v>287</v>
      </c>
      <c r="E72" s="7">
        <v>13702926465</v>
      </c>
      <c r="F72" s="15" t="s">
        <v>195</v>
      </c>
      <c r="G72" s="54">
        <f>'基础数据表'!J72/'基础数据表'!N72</f>
        <v>164.79741379310346</v>
      </c>
      <c r="H72" s="54">
        <f>('基础数据表'!T72+'基础数据表'!U72)/2/'基础数据表'!N72</f>
        <v>211.98599137931035</v>
      </c>
      <c r="I72" s="56">
        <f>('基础数据表'!AB72+'基础数据表'!AC72)/2/'基础数据表'!J72*100</f>
        <v>29.734130201658253</v>
      </c>
      <c r="J72" s="56">
        <f>IF(AND('基础数据表'!X72&lt;=0,'基础数据表'!Y72&gt;0),'基础数据表'!Y72*0.5,IF(AND('基础数据表'!X72&gt;0,'基础数据表'!Y72&lt;=0),'基础数据表'!X72*0.5,IF(AND('基础数据表'!X72&gt;0,'基础数据表'!Y72&gt;0),'基础数据表'!X72*0.5+'基础数据表'!Y72*0.5,0)))</f>
        <v>20.8</v>
      </c>
      <c r="K72" s="58">
        <f>IF(AND('基础数据表'!AD72&lt;=0,'基础数据表'!AE72&gt;0),'基础数据表'!AE72*0.5,IF(AND('基础数据表'!AD72&gt;0,'基础数据表'!AE72&lt;=0),'基础数据表'!AD72*0.5,IF(AND('基础数据表'!AD72&gt;0,'基础数据表'!AE72&gt;0),'基础数据表'!AE72*0.5+'基础数据表'!AD72*0.5,0)))</f>
        <v>18.2</v>
      </c>
      <c r="L72" s="59">
        <f>'基础数据表'!AF72</f>
        <v>3</v>
      </c>
      <c r="M72" s="59">
        <f>'基础数据表'!AG72</f>
        <v>2</v>
      </c>
      <c r="N72" s="59">
        <f>IF(AND('基础数据表'!L72=0,'基础数据表'!M72=0),0,1)</f>
        <v>1</v>
      </c>
      <c r="O72" s="59">
        <f>'基础数据表'!K72</f>
        <v>0</v>
      </c>
      <c r="P72" s="58">
        <f>'基础数据表'!P72/'基础数据表'!N72*100</f>
        <v>16.594827586206897</v>
      </c>
      <c r="Q72" s="58">
        <f>'基础数据表'!O72/'基础数据表'!N72*100</f>
        <v>40.08620689655172</v>
      </c>
      <c r="R72" s="58">
        <f>('基础数据表'!Z72+'基础数据表'!AA72)/('基础数据表'!T72+'基础数据表'!U72)*100</f>
        <v>3.4790034718868665</v>
      </c>
      <c r="S72" s="58">
        <f>('基础数据表'!Z72+'基础数据表'!AA72)/2/'基础数据表'!P72</f>
        <v>44.44155844155844</v>
      </c>
      <c r="T72" s="59">
        <f>'基础数据表'!R72</f>
        <v>2</v>
      </c>
      <c r="U72" s="59">
        <f>'基础数据表'!AJ72</f>
        <v>1</v>
      </c>
      <c r="V72" s="59">
        <f>'基础数据表'!AI72</f>
        <v>2</v>
      </c>
      <c r="W72" s="59">
        <f>'基础数据表'!AK72</f>
        <v>1</v>
      </c>
      <c r="X72" s="59">
        <f>'基础数据表'!AH72</f>
        <v>2</v>
      </c>
      <c r="Y72" s="51"/>
      <c r="Z72" s="51"/>
      <c r="AA72" s="51"/>
      <c r="AB72" s="51"/>
      <c r="AC72" s="51"/>
      <c r="AD72" s="51"/>
      <c r="AE72" s="51"/>
      <c r="AF72" s="51"/>
      <c r="AG72" s="51"/>
    </row>
    <row r="73" spans="1:33" s="4" customFormat="1" ht="24.75" customHeight="1">
      <c r="A73" s="7">
        <v>70</v>
      </c>
      <c r="B73" s="15" t="s">
        <v>288</v>
      </c>
      <c r="C73" s="15" t="s">
        <v>289</v>
      </c>
      <c r="D73" s="7" t="s">
        <v>290</v>
      </c>
      <c r="E73" s="7">
        <v>13927855408</v>
      </c>
      <c r="F73" s="15" t="s">
        <v>166</v>
      </c>
      <c r="G73" s="54">
        <f>'基础数据表'!J73/'基础数据表'!N73</f>
        <v>231.8192918192918</v>
      </c>
      <c r="H73" s="54">
        <f>('基础数据表'!T73+'基础数据表'!U73)/2/'基础数据表'!N73</f>
        <v>250.4017094017094</v>
      </c>
      <c r="I73" s="56">
        <f>('基础数据表'!AB73+'基础数据表'!AC73)/2/'基础数据表'!J73*100</f>
        <v>4.413778573685874</v>
      </c>
      <c r="J73" s="56">
        <f>IF(AND('基础数据表'!X73&lt;=0,'基础数据表'!Y73&gt;0),'基础数据表'!Y73*0.5,IF(AND('基础数据表'!X73&gt;0,'基础数据表'!Y73&lt;=0),'基础数据表'!X73*0.5,IF(AND('基础数据表'!X73&gt;0,'基础数据表'!Y73&gt;0),'基础数据表'!X73*0.5+'基础数据表'!Y73*0.5,0)))</f>
        <v>0</v>
      </c>
      <c r="K73" s="58">
        <f>IF(AND('基础数据表'!AD73&lt;=0,'基础数据表'!AE73&gt;0),'基础数据表'!AE73*0.5,IF(AND('基础数据表'!AD73&gt;0,'基础数据表'!AE73&lt;=0),'基础数据表'!AD73*0.5,IF(AND('基础数据表'!AD73&gt;0,'基础数据表'!AE73&gt;0),'基础数据表'!AE73*0.5+'基础数据表'!AD73*0.5,0)))</f>
        <v>7.99</v>
      </c>
      <c r="L73" s="59">
        <f>'基础数据表'!AF73</f>
        <v>2</v>
      </c>
      <c r="M73" s="59">
        <f>'基础数据表'!AG73</f>
        <v>2</v>
      </c>
      <c r="N73" s="59">
        <f>IF(AND('基础数据表'!L73=0,'基础数据表'!M73=0),0,1)</f>
        <v>1</v>
      </c>
      <c r="O73" s="59">
        <f>'基础数据表'!K73</f>
        <v>1</v>
      </c>
      <c r="P73" s="58">
        <f>'基础数据表'!P73/'基础数据表'!N73*100</f>
        <v>21.245421245421245</v>
      </c>
      <c r="Q73" s="58">
        <f>'基础数据表'!O73/'基础数据表'!N73*100</f>
        <v>32.234432234432234</v>
      </c>
      <c r="R73" s="58">
        <f>('基础数据表'!Z73+'基础数据表'!AA73)/('基础数据表'!T73+'基础数据表'!U73)*100</f>
        <v>3.2387518956109598</v>
      </c>
      <c r="S73" s="58">
        <f>('基础数据表'!Z73+'基础数据表'!AA73)/2/'基础数据表'!P73</f>
        <v>38.172413793103445</v>
      </c>
      <c r="T73" s="59">
        <f>'基础数据表'!R73</f>
        <v>3</v>
      </c>
      <c r="U73" s="59">
        <f>'基础数据表'!AJ73</f>
        <v>1</v>
      </c>
      <c r="V73" s="59">
        <f>'基础数据表'!AI73</f>
        <v>1</v>
      </c>
      <c r="W73" s="59">
        <f>'基础数据表'!AK73</f>
        <v>2</v>
      </c>
      <c r="X73" s="59">
        <f>'基础数据表'!AH73</f>
        <v>3</v>
      </c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 s="4" customFormat="1" ht="24.75" customHeight="1">
      <c r="A74" s="7">
        <v>71</v>
      </c>
      <c r="B74" s="15" t="s">
        <v>291</v>
      </c>
      <c r="C74" s="16" t="s">
        <v>292</v>
      </c>
      <c r="D74" s="7" t="s">
        <v>293</v>
      </c>
      <c r="E74" s="7">
        <v>15007626990</v>
      </c>
      <c r="F74" s="15" t="s">
        <v>127</v>
      </c>
      <c r="G74" s="54">
        <f>'基础数据表'!J74/'基础数据表'!N74</f>
        <v>167.1958071278826</v>
      </c>
      <c r="H74" s="54">
        <f>('基础数据表'!T74+'基础数据表'!U74)/2/'基础数据表'!N74</f>
        <v>109.56833333333333</v>
      </c>
      <c r="I74" s="56">
        <f>('基础数据表'!AB74+'基础数据表'!AC74)/2/'基础数据表'!J74*100</f>
        <v>1.987278125799349</v>
      </c>
      <c r="J74" s="56">
        <f>IF(AND('基础数据表'!X74&lt;=0,'基础数据表'!Y74&gt;0),'基础数据表'!Y74*0.5,IF(AND('基础数据表'!X74&gt;0,'基础数据表'!Y74&lt;=0),'基础数据表'!X74*0.5,IF(AND('基础数据表'!X74&gt;0,'基础数据表'!Y74&gt;0),'基础数据表'!X74*0.5+'基础数据表'!Y74*0.5,0)))</f>
        <v>54.150000000000006</v>
      </c>
      <c r="K74" s="58">
        <f>IF(AND('基础数据表'!AD74&lt;=0,'基础数据表'!AE74&gt;0),'基础数据表'!AE74*0.5,IF(AND('基础数据表'!AD74&gt;0,'基础数据表'!AE74&lt;=0),'基础数据表'!AD74*0.5,IF(AND('基础数据表'!AD74&gt;0,'基础数据表'!AE74&gt;0),'基础数据表'!AE74*0.5+'基础数据表'!AD74*0.5,0)))</f>
        <v>82.37</v>
      </c>
      <c r="L74" s="59">
        <f>'基础数据表'!AF74</f>
        <v>1</v>
      </c>
      <c r="M74" s="59">
        <f>'基础数据表'!AG74</f>
        <v>2</v>
      </c>
      <c r="N74" s="59">
        <f>IF(AND('基础数据表'!L74=0,'基础数据表'!M74=0),0,1)</f>
        <v>1</v>
      </c>
      <c r="O74" s="59">
        <f>'基础数据表'!K74</f>
        <v>0</v>
      </c>
      <c r="P74" s="58">
        <f>'基础数据表'!P74/'基础数据表'!N74*100</f>
        <v>10.146750524109015</v>
      </c>
      <c r="Q74" s="58">
        <f>'基础数据表'!O74/'基础数据表'!N74*100</f>
        <v>30.18867924528302</v>
      </c>
      <c r="R74" s="58">
        <f>('基础数据表'!Z74+'基础数据表'!AA74)/('基础数据表'!T74+'基础数据表'!U74)*100</f>
        <v>4.2080724826479825</v>
      </c>
      <c r="S74" s="58">
        <f>('基础数据表'!Z74+'基础数据表'!AA74)/2/'基础数据表'!P74</f>
        <v>45.44030991735537</v>
      </c>
      <c r="T74" s="59">
        <f>'基础数据表'!R74</f>
        <v>2</v>
      </c>
      <c r="U74" s="59">
        <f>'基础数据表'!AJ74</f>
        <v>0</v>
      </c>
      <c r="V74" s="59">
        <f>'基础数据表'!AI74</f>
        <v>0</v>
      </c>
      <c r="W74" s="59">
        <f>'基础数据表'!AK74</f>
        <v>1</v>
      </c>
      <c r="X74" s="59">
        <f>'基础数据表'!AH74</f>
        <v>2</v>
      </c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3" s="4" customFormat="1" ht="24.75" customHeight="1">
      <c r="A75" s="7">
        <v>72</v>
      </c>
      <c r="B75" s="15" t="s">
        <v>291</v>
      </c>
      <c r="C75" s="15" t="s">
        <v>295</v>
      </c>
      <c r="D75" s="25" t="s">
        <v>296</v>
      </c>
      <c r="E75" s="25">
        <v>13825375320</v>
      </c>
      <c r="F75" s="37" t="s">
        <v>166</v>
      </c>
      <c r="G75" s="54">
        <f>'基础数据表'!J75/'基础数据表'!N75</f>
        <v>72.10212765957446</v>
      </c>
      <c r="H75" s="54">
        <f>('基础数据表'!T75+'基础数据表'!U75)/2/'基础数据表'!N75</f>
        <v>61.01276595744681</v>
      </c>
      <c r="I75" s="56">
        <f>('基础数据表'!AB75+'基础数据表'!AC75)/2/'基础数据表'!J75*100</f>
        <v>11.387511803588291</v>
      </c>
      <c r="J75" s="56">
        <f>IF(AND('基础数据表'!X75&lt;=0,'基础数据表'!Y75&gt;0),'基础数据表'!Y75*0.5,IF(AND('基础数据表'!X75&gt;0,'基础数据表'!Y75&lt;=0),'基础数据表'!X75*0.5,IF(AND('基础数据表'!X75&gt;0,'基础数据表'!Y75&gt;0),'基础数据表'!X75*0.5+'基础数据表'!Y75*0.5,0)))</f>
        <v>0</v>
      </c>
      <c r="K75" s="58">
        <f>IF(AND('基础数据表'!AD75&lt;=0,'基础数据表'!AE75&gt;0),'基础数据表'!AE75*0.5,IF(AND('基础数据表'!AD75&gt;0,'基础数据表'!AE75&lt;=0),'基础数据表'!AD75*0.5,IF(AND('基础数据表'!AD75&gt;0,'基础数据表'!AE75&gt;0),'基础数据表'!AE75*0.5+'基础数据表'!AD75*0.5,0)))</f>
        <v>17.45</v>
      </c>
      <c r="L75" s="59">
        <f>'基础数据表'!AF75</f>
        <v>3</v>
      </c>
      <c r="M75" s="59">
        <f>'基础数据表'!AG75</f>
        <v>2</v>
      </c>
      <c r="N75" s="59">
        <f>IF(AND('基础数据表'!L75=0,'基础数据表'!M75=0),0,1)</f>
        <v>1</v>
      </c>
      <c r="O75" s="59">
        <f>'基础数据表'!K75</f>
        <v>0</v>
      </c>
      <c r="P75" s="58">
        <f>'基础数据表'!P75/'基础数据表'!N75*100</f>
        <v>20.425531914893615</v>
      </c>
      <c r="Q75" s="58">
        <f>'基础数据表'!O75/'基础数据表'!N75*100</f>
        <v>37.87234042553192</v>
      </c>
      <c r="R75" s="58">
        <f>('基础数据表'!Z75+'基础数据表'!AA75)/('基础数据表'!T75+'基础数据表'!U75)*100</f>
        <v>5.893430046031525</v>
      </c>
      <c r="S75" s="58">
        <f>('基础数据表'!Z75+'基础数据表'!AA75)/2/'基础数据表'!P75</f>
        <v>17.604166666666668</v>
      </c>
      <c r="T75" s="59">
        <f>'基础数据表'!R75</f>
        <v>2</v>
      </c>
      <c r="U75" s="59">
        <f>'基础数据表'!AJ75</f>
        <v>1</v>
      </c>
      <c r="V75" s="59">
        <f>'基础数据表'!AI75</f>
        <v>1</v>
      </c>
      <c r="W75" s="59">
        <f>'基础数据表'!AK75</f>
        <v>1</v>
      </c>
      <c r="X75" s="59">
        <f>'基础数据表'!AH75</f>
        <v>3</v>
      </c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3" s="4" customFormat="1" ht="24.75" customHeight="1">
      <c r="A76" s="7">
        <v>73</v>
      </c>
      <c r="B76" s="15" t="s">
        <v>297</v>
      </c>
      <c r="C76" s="15" t="s">
        <v>298</v>
      </c>
      <c r="D76" s="7" t="s">
        <v>299</v>
      </c>
      <c r="E76" s="7" t="s">
        <v>300</v>
      </c>
      <c r="F76" s="15" t="s">
        <v>166</v>
      </c>
      <c r="G76" s="54">
        <f>'基础数据表'!J76/'基础数据表'!N76</f>
        <v>225.06820598006644</v>
      </c>
      <c r="H76" s="54">
        <f>('基础数据表'!T76+'基础数据表'!U76)/2/'基础数据表'!N76</f>
        <v>142.15001661129568</v>
      </c>
      <c r="I76" s="56">
        <f>('基础数据表'!AB76+'基础数据表'!AC76)/2/'基础数据表'!J76*100</f>
        <v>6.656409655367668</v>
      </c>
      <c r="J76" s="56">
        <f>IF(AND('基础数据表'!X76&lt;=0,'基础数据表'!Y76&gt;0),'基础数据表'!Y76*0.5,IF(AND('基础数据表'!X76&gt;0,'基础数据表'!Y76&lt;=0),'基础数据表'!X76*0.5,IF(AND('基础数据表'!X76&gt;0,'基础数据表'!Y76&gt;0),'基础数据表'!X76*0.5+'基础数据表'!Y76*0.5,0)))</f>
        <v>45.95</v>
      </c>
      <c r="K76" s="58">
        <f>IF(AND('基础数据表'!AD76&lt;=0,'基础数据表'!AE76&gt;0),'基础数据表'!AE76*0.5,IF(AND('基础数据表'!AD76&gt;0,'基础数据表'!AE76&lt;=0),'基础数据表'!AD76*0.5,IF(AND('基础数据表'!AD76&gt;0,'基础数据表'!AE76&gt;0),'基础数据表'!AE76*0.5+'基础数据表'!AD76*0.5,0)))</f>
        <v>36.02</v>
      </c>
      <c r="L76" s="59">
        <f>'基础数据表'!AF76</f>
        <v>0</v>
      </c>
      <c r="M76" s="59">
        <f>'基础数据表'!AG76</f>
        <v>2</v>
      </c>
      <c r="N76" s="59">
        <f>IF(AND('基础数据表'!L76=0,'基础数据表'!M76=0),0,1)</f>
        <v>1</v>
      </c>
      <c r="O76" s="59">
        <f>'基础数据表'!K76</f>
        <v>0</v>
      </c>
      <c r="P76" s="58">
        <f>'基础数据表'!P76/'基础数据表'!N76*100</f>
        <v>19.93355481727575</v>
      </c>
      <c r="Q76" s="58">
        <f>'基础数据表'!O76/'基础数据表'!N76*100</f>
        <v>46.51162790697674</v>
      </c>
      <c r="R76" s="58">
        <f>('基础数据表'!Z76+'基础数据表'!AA76)/('基础数据表'!T76+'基础数据表'!U76)*100</f>
        <v>4.011718002751059</v>
      </c>
      <c r="S76" s="58">
        <f>('基础数据表'!Z76+'基础数据表'!AA76)/2/'基础数据表'!P76</f>
        <v>28.608333333333334</v>
      </c>
      <c r="T76" s="59">
        <f>'基础数据表'!R76</f>
        <v>2</v>
      </c>
      <c r="U76" s="59">
        <f>'基础数据表'!AJ76</f>
        <v>1</v>
      </c>
      <c r="V76" s="59">
        <f>'基础数据表'!AI76</f>
        <v>0</v>
      </c>
      <c r="W76" s="59">
        <f>'基础数据表'!AK76</f>
        <v>2</v>
      </c>
      <c r="X76" s="59">
        <f>'基础数据表'!AH76</f>
        <v>2</v>
      </c>
      <c r="Y76" s="51"/>
      <c r="Z76" s="51"/>
      <c r="AA76" s="51"/>
      <c r="AB76" s="51"/>
      <c r="AC76" s="51"/>
      <c r="AD76" s="51"/>
      <c r="AE76" s="51"/>
      <c r="AF76" s="51"/>
      <c r="AG76" s="51"/>
    </row>
    <row r="77" spans="1:33" s="4" customFormat="1" ht="24.75" customHeight="1">
      <c r="A77" s="7">
        <v>74</v>
      </c>
      <c r="B77" s="15" t="s">
        <v>297</v>
      </c>
      <c r="C77" s="15" t="s">
        <v>301</v>
      </c>
      <c r="D77" s="7" t="s">
        <v>302</v>
      </c>
      <c r="E77" s="7">
        <v>13823807086</v>
      </c>
      <c r="F77" s="15" t="s">
        <v>166</v>
      </c>
      <c r="G77" s="54">
        <f>'基础数据表'!J77/'基础数据表'!N77</f>
        <v>136.82380952380953</v>
      </c>
      <c r="H77" s="54">
        <f>('基础数据表'!T77+'基础数据表'!U77)/2/'基础数据表'!N77</f>
        <v>130.02619047619046</v>
      </c>
      <c r="I77" s="56">
        <f>('基础数据表'!AB77+'基础数据表'!AC77)/2/'基础数据表'!J77*100</f>
        <v>3.121845961090036</v>
      </c>
      <c r="J77" s="56">
        <f>IF(AND('基础数据表'!X77&lt;=0,'基础数据表'!Y77&gt;0),'基础数据表'!Y77*0.5,IF(AND('基础数据表'!X77&gt;0,'基础数据表'!Y77&lt;=0),'基础数据表'!X77*0.5,IF(AND('基础数据表'!X77&gt;0,'基础数据表'!Y77&gt;0),'基础数据表'!X77*0.5+'基础数据表'!Y77*0.5,0)))</f>
        <v>16.605</v>
      </c>
      <c r="K77" s="58">
        <f>IF(AND('基础数据表'!AD77&lt;=0,'基础数据表'!AE77&gt;0),'基础数据表'!AE77*0.5,IF(AND('基础数据表'!AD77&gt;0,'基础数据表'!AE77&lt;=0),'基础数据表'!AD77*0.5,IF(AND('基础数据表'!AD77&gt;0,'基础数据表'!AE77&gt;0),'基础数据表'!AE77*0.5+'基础数据表'!AD77*0.5,0)))</f>
        <v>211.5</v>
      </c>
      <c r="L77" s="59">
        <f>'基础数据表'!AF77</f>
        <v>2</v>
      </c>
      <c r="M77" s="59">
        <f>'基础数据表'!AG77</f>
        <v>2</v>
      </c>
      <c r="N77" s="59">
        <f>IF(AND('基础数据表'!L77=0,'基础数据表'!M77=0),0,1)</f>
        <v>1</v>
      </c>
      <c r="O77" s="59">
        <f>'基础数据表'!K77</f>
        <v>0</v>
      </c>
      <c r="P77" s="58">
        <f>'基础数据表'!P77/'基础数据表'!N77*100</f>
        <v>15.238095238095239</v>
      </c>
      <c r="Q77" s="58">
        <f>'基础数据表'!O77/'基础数据表'!N77*100</f>
        <v>32.38095238095238</v>
      </c>
      <c r="R77" s="58">
        <f>('基础数据表'!Z77+'基础数据表'!AA77)/('基础数据表'!T77+'基础数据表'!U77)*100</f>
        <v>8.38841991540166</v>
      </c>
      <c r="S77" s="58">
        <f>('基础数据表'!Z77+'基础数据表'!AA77)/2/'基础数据表'!P77</f>
        <v>71.578125</v>
      </c>
      <c r="T77" s="59">
        <f>'基础数据表'!R77</f>
        <v>2</v>
      </c>
      <c r="U77" s="59">
        <f>'基础数据表'!AJ77</f>
        <v>2</v>
      </c>
      <c r="V77" s="59">
        <f>'基础数据表'!AI77</f>
        <v>2</v>
      </c>
      <c r="W77" s="59">
        <f>'基础数据表'!AK77</f>
        <v>1</v>
      </c>
      <c r="X77" s="59">
        <f>'基础数据表'!AH77</f>
        <v>2</v>
      </c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3" s="4" customFormat="1" ht="24.75" customHeight="1">
      <c r="A78" s="7">
        <v>75</v>
      </c>
      <c r="B78" s="15" t="s">
        <v>297</v>
      </c>
      <c r="C78" s="15" t="s">
        <v>303</v>
      </c>
      <c r="D78" s="7" t="s">
        <v>304</v>
      </c>
      <c r="E78" s="7">
        <v>13560991508</v>
      </c>
      <c r="F78" s="15" t="s">
        <v>177</v>
      </c>
      <c r="G78" s="54">
        <f>'基础数据表'!J78/'基础数据表'!N78</f>
        <v>562.8888073394495</v>
      </c>
      <c r="H78" s="54">
        <f>('基础数据表'!T78+'基础数据表'!U78)/2/'基础数据表'!N78</f>
        <v>95.03669724770643</v>
      </c>
      <c r="I78" s="56">
        <f>('基础数据表'!AB78+'基础数据表'!AC78)/2/'基础数据表'!J78*100</f>
        <v>1.6787580710776389</v>
      </c>
      <c r="J78" s="56">
        <f>IF(AND('基础数据表'!X78&lt;=0,'基础数据表'!Y78&gt;0),'基础数据表'!Y78*0.5,IF(AND('基础数据表'!X78&gt;0,'基础数据表'!Y78&lt;=0),'基础数据表'!X78*0.5,IF(AND('基础数据表'!X78&gt;0,'基础数据表'!Y78&gt;0),'基础数据表'!X78*0.5+'基础数据表'!Y78*0.5,0)))</f>
        <v>0</v>
      </c>
      <c r="K78" s="58">
        <f>IF(AND('基础数据表'!AD78&lt;=0,'基础数据表'!AE78&gt;0),'基础数据表'!AE78*0.5,IF(AND('基础数据表'!AD78&gt;0,'基础数据表'!AE78&lt;=0),'基础数据表'!AD78*0.5,IF(AND('基础数据表'!AD78&gt;0,'基础数据表'!AE78&gt;0),'基础数据表'!AE78*0.5+'基础数据表'!AD78*0.5,0)))</f>
        <v>36.64</v>
      </c>
      <c r="L78" s="59">
        <f>'基础数据表'!AF78</f>
        <v>1</v>
      </c>
      <c r="M78" s="59">
        <f>'基础数据表'!AG78</f>
        <v>2</v>
      </c>
      <c r="N78" s="59">
        <f>IF(AND('基础数据表'!L78=0,'基础数据表'!M78=0),0,1)</f>
        <v>0</v>
      </c>
      <c r="O78" s="59">
        <f>'基础数据表'!K78</f>
        <v>0</v>
      </c>
      <c r="P78" s="58">
        <f>'基础数据表'!P78/'基础数据表'!N78*100</f>
        <v>26.605504587155966</v>
      </c>
      <c r="Q78" s="58">
        <f>'基础数据表'!O78/'基础数据表'!N78*100</f>
        <v>59.63302752293578</v>
      </c>
      <c r="R78" s="58">
        <f>('基础数据表'!Z78+'基础数据表'!AA78)/('基础数据表'!T78+'基础数据表'!U78)*100</f>
        <v>8.688579978762428</v>
      </c>
      <c r="S78" s="58">
        <f>('基础数据表'!Z78+'基础数据表'!AA78)/2/'基础数据表'!P78</f>
        <v>31.03620689655172</v>
      </c>
      <c r="T78" s="59">
        <f>'基础数据表'!R78</f>
        <v>2</v>
      </c>
      <c r="U78" s="59">
        <f>'基础数据表'!AJ78</f>
        <v>2</v>
      </c>
      <c r="V78" s="59">
        <f>'基础数据表'!AI78</f>
        <v>0</v>
      </c>
      <c r="W78" s="59">
        <f>'基础数据表'!AK78</f>
        <v>2</v>
      </c>
      <c r="X78" s="59">
        <f>'基础数据表'!AH78</f>
        <v>2</v>
      </c>
      <c r="Y78" s="51"/>
      <c r="Z78" s="51"/>
      <c r="AA78" s="51"/>
      <c r="AB78" s="51"/>
      <c r="AC78" s="51"/>
      <c r="AD78" s="51"/>
      <c r="AE78" s="51"/>
      <c r="AF78" s="51"/>
      <c r="AG78" s="51"/>
    </row>
    <row r="79" spans="1:33" s="4" customFormat="1" ht="24.75" customHeight="1">
      <c r="A79" s="7">
        <v>76</v>
      </c>
      <c r="B79" s="15" t="s">
        <v>305</v>
      </c>
      <c r="C79" s="15" t="s">
        <v>306</v>
      </c>
      <c r="D79" s="7" t="s">
        <v>307</v>
      </c>
      <c r="E79" s="7">
        <v>13823277208</v>
      </c>
      <c r="F79" s="15" t="s">
        <v>127</v>
      </c>
      <c r="G79" s="54">
        <f>'基础数据表'!J79/'基础数据表'!N79</f>
        <v>126.38890930121794</v>
      </c>
      <c r="H79" s="54">
        <f>('基础数据表'!T79+'基础数据表'!U79)/2/'基础数据表'!N79</f>
        <v>126.79646866707492</v>
      </c>
      <c r="I79" s="56">
        <f>('基础数据表'!AB79+'基础数据表'!AC79)/2/'基础数据表'!J79*100</f>
        <v>4.676879253816531</v>
      </c>
      <c r="J79" s="56">
        <f>IF(AND('基础数据表'!X79&lt;=0,'基础数据表'!Y79&gt;0),'基础数据表'!Y79*0.5,IF(AND('基础数据表'!X79&gt;0,'基础数据表'!Y79&lt;=0),'基础数据表'!X79*0.5,IF(AND('基础数据表'!X79&gt;0,'基础数据表'!Y79&gt;0),'基础数据表'!X79*0.5+'基础数据表'!Y79*0.5,0)))</f>
        <v>20.5</v>
      </c>
      <c r="K79" s="58">
        <f>IF(AND('基础数据表'!AD79&lt;=0,'基础数据表'!AE79&gt;0),'基础数据表'!AE79*0.5,IF(AND('基础数据表'!AD79&gt;0,'基础数据表'!AE79&lt;=0),'基础数据表'!AD79*0.5,IF(AND('基础数据表'!AD79&gt;0,'基础数据表'!AE79&gt;0),'基础数据表'!AE79*0.5+'基础数据表'!AD79*0.5,0)))</f>
        <v>80.33</v>
      </c>
      <c r="L79" s="59">
        <f>'基础数据表'!AF79</f>
        <v>2</v>
      </c>
      <c r="M79" s="59">
        <f>'基础数据表'!AG79</f>
        <v>2</v>
      </c>
      <c r="N79" s="59">
        <f>IF(AND('基础数据表'!L79=0,'基础数据表'!M79=0),0,1)</f>
        <v>1</v>
      </c>
      <c r="O79" s="59">
        <f>'基础数据表'!K79</f>
        <v>1</v>
      </c>
      <c r="P79" s="58">
        <f>'基础数据表'!P79/'基础数据表'!N79*100</f>
        <v>10.675648091447234</v>
      </c>
      <c r="Q79" s="58">
        <f>'基础数据表'!O79/'基础数据表'!N79*100</f>
        <v>33.43131251275771</v>
      </c>
      <c r="R79" s="58">
        <f>('基础数据表'!Z79+'基础数据表'!AA79)/('基础数据表'!T79+'基础数据表'!U79)*100</f>
        <v>3.8692743874963598</v>
      </c>
      <c r="S79" s="58">
        <f>('基础数据表'!Z79+'基础数据表'!AA79)/2/'基础数据表'!P79</f>
        <v>45.95602294455067</v>
      </c>
      <c r="T79" s="59">
        <f>'基础数据表'!R79</f>
        <v>3</v>
      </c>
      <c r="U79" s="59">
        <f>'基础数据表'!AJ79</f>
        <v>2</v>
      </c>
      <c r="V79" s="59">
        <f>'基础数据表'!AI79</f>
        <v>2</v>
      </c>
      <c r="W79" s="59">
        <f>'基础数据表'!AK79</f>
        <v>1</v>
      </c>
      <c r="X79" s="59">
        <f>'基础数据表'!AH79</f>
        <v>3</v>
      </c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3" s="4" customFormat="1" ht="24.75" customHeight="1">
      <c r="A80" s="7">
        <v>77</v>
      </c>
      <c r="B80" s="15" t="s">
        <v>305</v>
      </c>
      <c r="C80" s="15" t="s">
        <v>308</v>
      </c>
      <c r="D80" s="7" t="s">
        <v>309</v>
      </c>
      <c r="E80" s="7">
        <v>13927338026</v>
      </c>
      <c r="F80" s="15" t="s">
        <v>127</v>
      </c>
      <c r="G80" s="54">
        <f>'基础数据表'!J80/'基础数据表'!N80</f>
        <v>46.800088652482266</v>
      </c>
      <c r="H80" s="54">
        <f>('基础数据表'!T80+'基础数据表'!U80)/2/'基础数据表'!N80</f>
        <v>67.62721631205673</v>
      </c>
      <c r="I80" s="56">
        <f>('基础数据表'!AB80+'基础数据表'!AC80)/2/'基础数据表'!J80*100</f>
        <v>4.380523010768983</v>
      </c>
      <c r="J80" s="56">
        <f>IF(AND('基础数据表'!X80&lt;=0,'基础数据表'!Y80&gt;0),'基础数据表'!Y80*0.5,IF(AND('基础数据表'!X80&gt;0,'基础数据表'!Y80&lt;=0),'基础数据表'!X80*0.5,IF(AND('基础数据表'!X80&gt;0,'基础数据表'!Y80&gt;0),'基础数据表'!X80*0.5+'基础数据表'!Y80*0.5,0)))</f>
        <v>0</v>
      </c>
      <c r="K80" s="58">
        <f>IF(AND('基础数据表'!AD80&lt;=0,'基础数据表'!AE80&gt;0),'基础数据表'!AE80*0.5,IF(AND('基础数据表'!AD80&gt;0,'基础数据表'!AE80&lt;=0),'基础数据表'!AD80*0.5,IF(AND('基础数据表'!AD80&gt;0,'基础数据表'!AE80&gt;0),'基础数据表'!AE80*0.5+'基础数据表'!AD80*0.5,0)))</f>
        <v>0</v>
      </c>
      <c r="L80" s="59">
        <f>'基础数据表'!AF80</f>
        <v>3</v>
      </c>
      <c r="M80" s="59">
        <f>'基础数据表'!AG80</f>
        <v>2</v>
      </c>
      <c r="N80" s="59">
        <f>IF(AND('基础数据表'!L80=0,'基础数据表'!M80=0),0,1)</f>
        <v>1</v>
      </c>
      <c r="O80" s="59">
        <f>'基础数据表'!K80</f>
        <v>0</v>
      </c>
      <c r="P80" s="58">
        <f>'基础数据表'!P80/'基础数据表'!N80*100</f>
        <v>10.28368794326241</v>
      </c>
      <c r="Q80" s="58">
        <f>'基础数据表'!O80/'基础数据表'!N80*100</f>
        <v>30.0531914893617</v>
      </c>
      <c r="R80" s="58">
        <f>('基础数据表'!Z80+'基础数据表'!AA80)/('基础数据表'!T80+'基础数据表'!U80)*100</f>
        <v>4.727431226936362</v>
      </c>
      <c r="S80" s="58">
        <f>('基础数据表'!Z80+'基础数据表'!AA80)/2/'基础数据表'!P80</f>
        <v>31.088362068965516</v>
      </c>
      <c r="T80" s="59">
        <f>'基础数据表'!R80</f>
        <v>3</v>
      </c>
      <c r="U80" s="59">
        <f>'基础数据表'!AJ80</f>
        <v>1</v>
      </c>
      <c r="V80" s="59">
        <f>'基础数据表'!AI80</f>
        <v>0</v>
      </c>
      <c r="W80" s="59">
        <f>'基础数据表'!AK80</f>
        <v>1</v>
      </c>
      <c r="X80" s="59">
        <f>'基础数据表'!AH80</f>
        <v>2</v>
      </c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3" s="4" customFormat="1" ht="24.75" customHeight="1">
      <c r="A81" s="7">
        <v>78</v>
      </c>
      <c r="B81" s="15" t="s">
        <v>305</v>
      </c>
      <c r="C81" s="15" t="s">
        <v>310</v>
      </c>
      <c r="D81" s="7" t="s">
        <v>311</v>
      </c>
      <c r="E81" s="7">
        <v>18129595700</v>
      </c>
      <c r="F81" s="15" t="s">
        <v>127</v>
      </c>
      <c r="G81" s="54">
        <f>'基础数据表'!J81/'基础数据表'!N81</f>
        <v>57.118840579710145</v>
      </c>
      <c r="H81" s="54">
        <f>('基础数据表'!T81+'基础数据表'!U81)/2/'基础数据表'!N81</f>
        <v>129.56135265700482</v>
      </c>
      <c r="I81" s="56">
        <f>('基础数据表'!AB81+'基础数据表'!AC81)/2/'基础数据表'!J81*100</f>
        <v>3.2246241979318198</v>
      </c>
      <c r="J81" s="56">
        <f>IF(AND('基础数据表'!X81&lt;=0,'基础数据表'!Y81&gt;0),'基础数据表'!Y81*0.5,IF(AND('基础数据表'!X81&gt;0,'基础数据表'!Y81&lt;=0),'基础数据表'!X81*0.5,IF(AND('基础数据表'!X81&gt;0,'基础数据表'!Y81&gt;0),'基础数据表'!X81*0.5+'基础数据表'!Y81*0.5,0)))</f>
        <v>22</v>
      </c>
      <c r="K81" s="58">
        <f>IF(AND('基础数据表'!AD81&lt;=0,'基础数据表'!AE81&gt;0),'基础数据表'!AE81*0.5,IF(AND('基础数据表'!AD81&gt;0,'基础数据表'!AE81&lt;=0),'基础数据表'!AD81*0.5,IF(AND('基础数据表'!AD81&gt;0,'基础数据表'!AE81&gt;0),'基础数据表'!AE81*0.5+'基础数据表'!AD81*0.5,0)))</f>
        <v>0</v>
      </c>
      <c r="L81" s="59">
        <f>'基础数据表'!AF81</f>
        <v>3</v>
      </c>
      <c r="M81" s="59">
        <f>'基础数据表'!AG81</f>
        <v>2</v>
      </c>
      <c r="N81" s="59">
        <f>IF(AND('基础数据表'!L81=0,'基础数据表'!M81=0),0,1)</f>
        <v>1</v>
      </c>
      <c r="O81" s="59">
        <f>'基础数据表'!K81</f>
        <v>0</v>
      </c>
      <c r="P81" s="58">
        <f>'基础数据表'!P81/'基础数据表'!N81*100</f>
        <v>20.7085346215781</v>
      </c>
      <c r="Q81" s="58">
        <f>'基础数据表'!O81/'基础数据表'!N81*100</f>
        <v>33.17230273752013</v>
      </c>
      <c r="R81" s="58">
        <f>('基础数据表'!Z81+'基础数据表'!AA81)/('基础数据表'!T81+'基础数据表'!U81)*100</f>
        <v>2.6509615002187488</v>
      </c>
      <c r="S81" s="58">
        <f>('基础数据表'!Z81+'基础数据表'!AA81)/2/'基础数据表'!P81</f>
        <v>16.585536547433904</v>
      </c>
      <c r="T81" s="59">
        <f>'基础数据表'!R81</f>
        <v>0</v>
      </c>
      <c r="U81" s="59">
        <f>'基础数据表'!AJ81</f>
        <v>2</v>
      </c>
      <c r="V81" s="59">
        <f>'基础数据表'!AI81</f>
        <v>1</v>
      </c>
      <c r="W81" s="59">
        <f>'基础数据表'!AK81</f>
        <v>1</v>
      </c>
      <c r="X81" s="59">
        <f>'基础数据表'!AH81</f>
        <v>3</v>
      </c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3" s="4" customFormat="1" ht="28.5" customHeight="1">
      <c r="A82" s="7">
        <v>79</v>
      </c>
      <c r="B82" s="15" t="s">
        <v>305</v>
      </c>
      <c r="C82" s="15" t="s">
        <v>312</v>
      </c>
      <c r="D82" s="7" t="s">
        <v>313</v>
      </c>
      <c r="E82" s="7">
        <v>13360881699</v>
      </c>
      <c r="F82" s="15" t="s">
        <v>161</v>
      </c>
      <c r="G82" s="54">
        <f>'基础数据表'!J82/'基础数据表'!N82</f>
        <v>93.96128863735306</v>
      </c>
      <c r="H82" s="54">
        <f>('基础数据表'!T82+'基础数据表'!U82)/2/'基础数据表'!N82</f>
        <v>57.24249020461472</v>
      </c>
      <c r="I82" s="56">
        <f>('基础数据表'!AB82+'基础数据表'!AC82)/2/'基础数据表'!J82*100</f>
        <v>2.866620197797257</v>
      </c>
      <c r="J82" s="56">
        <f>IF(AND('基础数据表'!X82&lt;=0,'基础数据表'!Y82&gt;0),'基础数据表'!Y82*0.5,IF(AND('基础数据表'!X82&gt;0,'基础数据表'!Y82&lt;=0),'基础数据表'!X82*0.5,IF(AND('基础数据表'!X82&gt;0,'基础数据表'!Y82&gt;0),'基础数据表'!X82*0.5+'基础数据表'!Y82*0.5,0)))</f>
        <v>10.275</v>
      </c>
      <c r="K82" s="58">
        <f>IF(AND('基础数据表'!AD82&lt;=0,'基础数据表'!AE82&gt;0),'基础数据表'!AE82*0.5,IF(AND('基础数据表'!AD82&gt;0,'基础数据表'!AE82&lt;=0),'基础数据表'!AD82*0.5,IF(AND('基础数据表'!AD82&gt;0,'基础数据表'!AE82&gt;0),'基础数据表'!AE82*0.5+'基础数据表'!AD82*0.5,0)))</f>
        <v>2.3</v>
      </c>
      <c r="L82" s="59">
        <f>'基础数据表'!AF82</f>
        <v>1</v>
      </c>
      <c r="M82" s="59">
        <f>'基础数据表'!AG82</f>
        <v>2</v>
      </c>
      <c r="N82" s="59">
        <f>IF(AND('基础数据表'!L82=0,'基础数据表'!M82=0),0,1)</f>
        <v>1</v>
      </c>
      <c r="O82" s="59">
        <f>'基础数据表'!K82</f>
        <v>1</v>
      </c>
      <c r="P82" s="58">
        <f>'基础数据表'!P82/'基础数据表'!N82*100</f>
        <v>12.363952982150632</v>
      </c>
      <c r="Q82" s="58">
        <f>'基础数据表'!O82/'基础数据表'!N82*100</f>
        <v>33.17370483239007</v>
      </c>
      <c r="R82" s="58">
        <f>('基础数据表'!Z82+'基础数据表'!AA82)/('基础数据表'!T82+'基础数据表'!U82)*100</f>
        <v>3.6992531524268744</v>
      </c>
      <c r="S82" s="58">
        <f>('基础数据表'!Z82+'基础数据表'!AA82)/2/'基础数据表'!P82</f>
        <v>17.12676056338028</v>
      </c>
      <c r="T82" s="59">
        <f>'基础数据表'!R82</f>
        <v>2</v>
      </c>
      <c r="U82" s="59">
        <f>'基础数据表'!AJ82</f>
        <v>2</v>
      </c>
      <c r="V82" s="59">
        <f>'基础数据表'!AI82</f>
        <v>1</v>
      </c>
      <c r="W82" s="59">
        <f>'基础数据表'!AK82</f>
        <v>1</v>
      </c>
      <c r="X82" s="59">
        <f>'基础数据表'!AH82</f>
        <v>3</v>
      </c>
      <c r="Y82" s="51"/>
      <c r="Z82" s="51"/>
      <c r="AA82" s="51"/>
      <c r="AB82" s="51"/>
      <c r="AC82" s="51"/>
      <c r="AD82" s="51"/>
      <c r="AE82" s="51"/>
      <c r="AF82" s="51"/>
      <c r="AG82" s="51"/>
    </row>
    <row r="83" spans="1:33" s="4" customFormat="1" ht="24.75" customHeight="1">
      <c r="A83" s="7">
        <v>80</v>
      </c>
      <c r="B83" s="15" t="s">
        <v>305</v>
      </c>
      <c r="C83" s="15" t="s">
        <v>314</v>
      </c>
      <c r="D83" s="7" t="s">
        <v>315</v>
      </c>
      <c r="E83" s="7" t="s">
        <v>316</v>
      </c>
      <c r="F83" s="15" t="s">
        <v>156</v>
      </c>
      <c r="G83" s="54">
        <f>'基础数据表'!J83/'基础数据表'!N83</f>
        <v>108.88663400979706</v>
      </c>
      <c r="H83" s="54">
        <f>('基础数据表'!T83+'基础数据表'!U83)/2/'基础数据表'!N83</f>
        <v>65.53463960811756</v>
      </c>
      <c r="I83" s="56">
        <f>('基础数据表'!AB83+'基础数据表'!AC83)/2/'基础数据表'!J83*100</f>
        <v>11.125714175540974</v>
      </c>
      <c r="J83" s="56">
        <f>IF(AND('基础数据表'!X83&lt;=0,'基础数据表'!Y83&gt;0),'基础数据表'!Y83*0.5,IF(AND('基础数据表'!X83&gt;0,'基础数据表'!Y83&lt;=0),'基础数据表'!X83*0.5,IF(AND('基础数据表'!X83&gt;0,'基础数据表'!Y83&gt;0),'基础数据表'!X83*0.5+'基础数据表'!Y83*0.5,0)))</f>
        <v>35.785</v>
      </c>
      <c r="K83" s="58">
        <f>IF(AND('基础数据表'!AD83&lt;=0,'基础数据表'!AE83&gt;0),'基础数据表'!AE83*0.5,IF(AND('基础数据表'!AD83&gt;0,'基础数据表'!AE83&lt;=0),'基础数据表'!AD83*0.5,IF(AND('基础数据表'!AD83&gt;0,'基础数据表'!AE83&gt;0),'基础数据表'!AE83*0.5+'基础数据表'!AD83*0.5,0)))</f>
        <v>29.6</v>
      </c>
      <c r="L83" s="59">
        <f>'基础数据表'!AF83</f>
        <v>3</v>
      </c>
      <c r="M83" s="59">
        <f>'基础数据表'!AG83</f>
        <v>2</v>
      </c>
      <c r="N83" s="59">
        <f>IF(AND('基础数据表'!L83=0,'基础数据表'!M83=0),0,1)</f>
        <v>1</v>
      </c>
      <c r="O83" s="59">
        <f>'基础数据表'!K83</f>
        <v>1</v>
      </c>
      <c r="P83" s="58">
        <f>'基础数据表'!P83/'基础数据表'!N83*100</f>
        <v>15.185444366689993</v>
      </c>
      <c r="Q83" s="58">
        <f>'基础数据表'!O83/'基础数据表'!N83*100</f>
        <v>31.07067879636109</v>
      </c>
      <c r="R83" s="58">
        <f>('基础数据表'!Z83+'基础数据表'!AA83)/('基础数据表'!T83+'基础数据表'!U83)*100</f>
        <v>7.466710803105212</v>
      </c>
      <c r="S83" s="58">
        <f>('基础数据表'!Z83+'基础数据表'!AA83)/2/'基础数据表'!P83</f>
        <v>32.223502304147466</v>
      </c>
      <c r="T83" s="59">
        <f>'基础数据表'!R83</f>
        <v>3</v>
      </c>
      <c r="U83" s="59">
        <f>'基础数据表'!AJ83</f>
        <v>2</v>
      </c>
      <c r="V83" s="59">
        <f>'基础数据表'!AI83</f>
        <v>2</v>
      </c>
      <c r="W83" s="59">
        <f>'基础数据表'!AK83</f>
        <v>1</v>
      </c>
      <c r="X83" s="59">
        <f>'基础数据表'!AH83</f>
        <v>3</v>
      </c>
      <c r="Y83" s="51"/>
      <c r="Z83" s="51"/>
      <c r="AA83" s="51"/>
      <c r="AB83" s="51"/>
      <c r="AC83" s="51"/>
      <c r="AD83" s="51"/>
      <c r="AE83" s="51"/>
      <c r="AF83" s="51"/>
      <c r="AG83" s="51"/>
    </row>
    <row r="84" spans="1:33" s="4" customFormat="1" ht="24.75" customHeight="1">
      <c r="A84" s="7">
        <v>81</v>
      </c>
      <c r="B84" s="15" t="s">
        <v>305</v>
      </c>
      <c r="C84" s="15" t="s">
        <v>317</v>
      </c>
      <c r="D84" s="7" t="s">
        <v>318</v>
      </c>
      <c r="E84" s="7">
        <v>18666603026</v>
      </c>
      <c r="F84" s="15" t="s">
        <v>195</v>
      </c>
      <c r="G84" s="54">
        <f>'基础数据表'!J84/'基础数据表'!N84</f>
        <v>18.934615384615384</v>
      </c>
      <c r="H84" s="54">
        <f>('基础数据表'!T84+'基础数据表'!U84)/2/'基础数据表'!N84</f>
        <v>17.218384615384615</v>
      </c>
      <c r="I84" s="56">
        <f>('基础数据表'!AB84+'基础数据表'!AC84)/2/'基础数据表'!J84*100</f>
        <v>9.796871826122283</v>
      </c>
      <c r="J84" s="56">
        <f>IF(AND('基础数据表'!X84&lt;=0,'基础数据表'!Y84&gt;0),'基础数据表'!Y84*0.5,IF(AND('基础数据表'!X84&gt;0,'基础数据表'!Y84&lt;=0),'基础数据表'!X84*0.5,IF(AND('基础数据表'!X84&gt;0,'基础数据表'!Y84&gt;0),'基础数据表'!X84*0.5+'基础数据表'!Y84*0.5,0)))</f>
        <v>142.70999999999998</v>
      </c>
      <c r="K84" s="58">
        <f>IF(AND('基础数据表'!AD84&lt;=0,'基础数据表'!AE84&gt;0),'基础数据表'!AE84*0.5,IF(AND('基础数据表'!AD84&gt;0,'基础数据表'!AE84&lt;=0),'基础数据表'!AD84*0.5,IF(AND('基础数据表'!AD84&gt;0,'基础数据表'!AE84&gt;0),'基础数据表'!AE84*0.5+'基础数据表'!AD84*0.5,0)))</f>
        <v>148.765</v>
      </c>
      <c r="L84" s="59">
        <f>'基础数据表'!AF84</f>
        <v>1</v>
      </c>
      <c r="M84" s="59">
        <f>'基础数据表'!AG84</f>
        <v>1</v>
      </c>
      <c r="N84" s="59">
        <f>IF(AND('基础数据表'!L84=0,'基础数据表'!M84=0),0,1)</f>
        <v>1</v>
      </c>
      <c r="O84" s="59">
        <f>'基础数据表'!K84</f>
        <v>0</v>
      </c>
      <c r="P84" s="58">
        <f>'基础数据表'!P84/'基础数据表'!N84*100</f>
        <v>36.34615384615385</v>
      </c>
      <c r="Q84" s="58">
        <f>'基础数据表'!O84/'基础数据表'!N84*100</f>
        <v>52.88461538461539</v>
      </c>
      <c r="R84" s="58">
        <f>('基础数据表'!Z84+'基础数据表'!AA84)/('基础数据表'!T84+'基础数据表'!U84)*100</f>
        <v>9.794037232117727</v>
      </c>
      <c r="S84" s="58">
        <f>('基础数据表'!Z84+'基础数据表'!AA84)/2/'基础数据表'!P84</f>
        <v>4.6397619047619045</v>
      </c>
      <c r="T84" s="59">
        <f>'基础数据表'!R84</f>
        <v>2</v>
      </c>
      <c r="U84" s="59">
        <f>'基础数据表'!AJ84</f>
        <v>2</v>
      </c>
      <c r="V84" s="59">
        <f>'基础数据表'!AI84</f>
        <v>0</v>
      </c>
      <c r="W84" s="59">
        <f>'基础数据表'!AK84</f>
        <v>0</v>
      </c>
      <c r="X84" s="59">
        <f>'基础数据表'!AH84</f>
        <v>3</v>
      </c>
      <c r="Y84" s="51"/>
      <c r="Z84" s="51"/>
      <c r="AA84" s="51"/>
      <c r="AB84" s="51"/>
      <c r="AC84" s="51"/>
      <c r="AD84" s="51"/>
      <c r="AE84" s="51"/>
      <c r="AF84" s="51"/>
      <c r="AG84" s="51"/>
    </row>
    <row r="85" spans="1:33" s="4" customFormat="1" ht="24.75" customHeight="1">
      <c r="A85" s="7">
        <v>82</v>
      </c>
      <c r="B85" s="15" t="s">
        <v>319</v>
      </c>
      <c r="C85" s="15" t="s">
        <v>320</v>
      </c>
      <c r="D85" s="7" t="s">
        <v>321</v>
      </c>
      <c r="E85" s="7">
        <v>18928222761</v>
      </c>
      <c r="F85" s="15" t="s">
        <v>161</v>
      </c>
      <c r="G85" s="54">
        <f>'基础数据表'!J85/'基础数据表'!N85</f>
        <v>164.00895</v>
      </c>
      <c r="H85" s="54">
        <f>('基础数据表'!T85+'基础数据表'!U85)/2/'基础数据表'!N85</f>
        <v>58.06</v>
      </c>
      <c r="I85" s="56">
        <f>('基础数据表'!AB85+'基础数据表'!AC85)/2/'基础数据表'!J85*100</f>
        <v>4.101910292090767</v>
      </c>
      <c r="J85" s="56">
        <f>IF(AND('基础数据表'!X85&lt;=0,'基础数据表'!Y85&gt;0),'基础数据表'!Y85*0.5,IF(AND('基础数据表'!X85&gt;0,'基础数据表'!Y85&lt;=0),'基础数据表'!X85*0.5,IF(AND('基础数据表'!X85&gt;0,'基础数据表'!Y85&gt;0),'基础数据表'!X85*0.5+'基础数据表'!Y85*0.5,0)))</f>
        <v>328.21000000000004</v>
      </c>
      <c r="K85" s="58">
        <f>IF(AND('基础数据表'!AD85&lt;=0,'基础数据表'!AE85&gt;0),'基础数据表'!AE85*0.5,IF(AND('基础数据表'!AD85&gt;0,'基础数据表'!AE85&lt;=0),'基础数据表'!AD85*0.5,IF(AND('基础数据表'!AD85&gt;0,'基础数据表'!AE85&gt;0),'基础数据表'!AE85*0.5+'基础数据表'!AD85*0.5,0)))</f>
        <v>366.695</v>
      </c>
      <c r="L85" s="59">
        <f>'基础数据表'!AF85</f>
        <v>3</v>
      </c>
      <c r="M85" s="59">
        <f>'基础数据表'!AG85</f>
        <v>1</v>
      </c>
      <c r="N85" s="59">
        <f>IF(AND('基础数据表'!L85=0,'基础数据表'!M85=0),0,1)</f>
        <v>1</v>
      </c>
      <c r="O85" s="59">
        <f>'基础数据表'!K85</f>
        <v>0</v>
      </c>
      <c r="P85" s="58">
        <f>'基础数据表'!P85/'基础数据表'!N85*100</f>
        <v>16</v>
      </c>
      <c r="Q85" s="58">
        <f>'基础数据表'!O85/'基础数据表'!N85*100</f>
        <v>33</v>
      </c>
      <c r="R85" s="58">
        <f>('基础数据表'!Z85+'基础数据表'!AA85)/('基础数据表'!T85+'基础数据表'!U85)*100</f>
        <v>25.654495349638307</v>
      </c>
      <c r="S85" s="58">
        <f>('基础数据表'!Z85+'基础数据表'!AA85)/2/'基础数据表'!P85</f>
        <v>93.09375</v>
      </c>
      <c r="T85" s="59">
        <f>'基础数据表'!R85</f>
        <v>2</v>
      </c>
      <c r="U85" s="59">
        <f>'基础数据表'!AJ85</f>
        <v>2</v>
      </c>
      <c r="V85" s="59">
        <f>'基础数据表'!AI85</f>
        <v>2</v>
      </c>
      <c r="W85" s="59">
        <f>'基础数据表'!AK85</f>
        <v>3</v>
      </c>
      <c r="X85" s="59">
        <f>'基础数据表'!AH85</f>
        <v>3</v>
      </c>
      <c r="Y85" s="51"/>
      <c r="Z85" s="51"/>
      <c r="AA85" s="51"/>
      <c r="AB85" s="51"/>
      <c r="AC85" s="51"/>
      <c r="AD85" s="51"/>
      <c r="AE85" s="51"/>
      <c r="AF85" s="51"/>
      <c r="AG85" s="51"/>
    </row>
    <row r="86" spans="1:33" s="4" customFormat="1" ht="24.75" customHeight="1">
      <c r="A86" s="7">
        <v>83</v>
      </c>
      <c r="B86" s="15" t="s">
        <v>319</v>
      </c>
      <c r="C86" s="15" t="s">
        <v>322</v>
      </c>
      <c r="D86" s="7" t="s">
        <v>323</v>
      </c>
      <c r="E86" s="7">
        <v>15820455506</v>
      </c>
      <c r="F86" s="15" t="s">
        <v>161</v>
      </c>
      <c r="G86" s="54">
        <f>'基础数据表'!J86/'基础数据表'!N86</f>
        <v>165.79889391654098</v>
      </c>
      <c r="H86" s="54">
        <f>('基础数据表'!T86+'基础数据表'!U86)/2/'基础数据表'!N86</f>
        <v>304.4145299145299</v>
      </c>
      <c r="I86" s="56">
        <f>('基础数据表'!AB86+'基础数据表'!AC86)/2/'基础数据表'!J86*100</f>
        <v>2.817080788661326</v>
      </c>
      <c r="J86" s="56">
        <f>IF(AND('基础数据表'!X86&lt;=0,'基础数据表'!Y86&gt;0),'基础数据表'!Y86*0.5,IF(AND('基础数据表'!X86&gt;0,'基础数据表'!Y86&lt;=0),'基础数据表'!X86*0.5,IF(AND('基础数据表'!X86&gt;0,'基础数据表'!Y86&gt;0),'基础数据表'!X86*0.5+'基础数据表'!Y86*0.5,0)))</f>
        <v>10.5</v>
      </c>
      <c r="K86" s="58">
        <f>IF(AND('基础数据表'!AD86&lt;=0,'基础数据表'!AE86&gt;0),'基础数据表'!AE86*0.5,IF(AND('基础数据表'!AD86&gt;0,'基础数据表'!AE86&lt;=0),'基础数据表'!AD86*0.5,IF(AND('基础数据表'!AD86&gt;0,'基础数据表'!AE86&gt;0),'基础数据表'!AE86*0.5+'基础数据表'!AD86*0.5,0)))</f>
        <v>37.635</v>
      </c>
      <c r="L86" s="59">
        <f>'基础数据表'!AF86</f>
        <v>3</v>
      </c>
      <c r="M86" s="59">
        <f>'基础数据表'!AG86</f>
        <v>2</v>
      </c>
      <c r="N86" s="59">
        <f>IF(AND('基础数据表'!L86=0,'基础数据表'!M86=0),0,1)</f>
        <v>1</v>
      </c>
      <c r="O86" s="59">
        <f>'基础数据表'!K86</f>
        <v>1</v>
      </c>
      <c r="P86" s="58">
        <f>'基础数据表'!P86/'基础数据表'!N86*100</f>
        <v>18.552036199095024</v>
      </c>
      <c r="Q86" s="58">
        <f>'基础数据表'!O86/'基础数据表'!N86*100</f>
        <v>39.46706887883359</v>
      </c>
      <c r="R86" s="58">
        <f>('基础数据表'!Z86+'基础数据表'!AA86)/('基础数据表'!T86+'基础数据表'!U86)*100</f>
        <v>0.5305703486734915</v>
      </c>
      <c r="S86" s="58">
        <f>('基础数据表'!Z86+'基础数据表'!AA86)/2/'基础数据表'!P86</f>
        <v>8.705962059620596</v>
      </c>
      <c r="T86" s="59">
        <f>'基础数据表'!R86</f>
        <v>2</v>
      </c>
      <c r="U86" s="59">
        <f>'基础数据表'!AJ86</f>
        <v>2</v>
      </c>
      <c r="V86" s="59">
        <f>'基础数据表'!AI86</f>
        <v>2</v>
      </c>
      <c r="W86" s="59">
        <f>'基础数据表'!AK86</f>
        <v>2</v>
      </c>
      <c r="X86" s="59">
        <f>'基础数据表'!AH86</f>
        <v>3</v>
      </c>
      <c r="Y86" s="51"/>
      <c r="Z86" s="51"/>
      <c r="AA86" s="51"/>
      <c r="AB86" s="51"/>
      <c r="AC86" s="51"/>
      <c r="AD86" s="51"/>
      <c r="AE86" s="51"/>
      <c r="AF86" s="51"/>
      <c r="AG86" s="51"/>
    </row>
    <row r="87" spans="1:33" s="4" customFormat="1" ht="24.75" customHeight="1">
      <c r="A87" s="7">
        <v>84</v>
      </c>
      <c r="B87" s="15" t="s">
        <v>324</v>
      </c>
      <c r="C87" s="15" t="s">
        <v>325</v>
      </c>
      <c r="D87" s="7" t="s">
        <v>326</v>
      </c>
      <c r="E87" s="7">
        <v>13923328329</v>
      </c>
      <c r="F87" s="15" t="s">
        <v>156</v>
      </c>
      <c r="G87" s="54">
        <f>'基础数据表'!J87/'基础数据表'!N87</f>
        <v>185.426047092401</v>
      </c>
      <c r="H87" s="54">
        <f>('基础数据表'!T87+'基础数据表'!U87)/2/'基础数据表'!N87</f>
        <v>102.21637531216554</v>
      </c>
      <c r="I87" s="56">
        <f>('基础数据表'!AB87+'基础数据表'!AC87)/2/'基础数据表'!J87*100</f>
        <v>2.4011917209070885</v>
      </c>
      <c r="J87" s="56">
        <f>IF(AND('基础数据表'!X87&lt;=0,'基础数据表'!Y87&gt;0),'基础数据表'!Y87*0.5,IF(AND('基础数据表'!X87&gt;0,'基础数据表'!Y87&lt;=0),'基础数据表'!X87*0.5,IF(AND('基础数据表'!X87&gt;0,'基础数据表'!Y87&gt;0),'基础数据表'!X87*0.5+'基础数据表'!Y87*0.5,0)))</f>
        <v>12.985</v>
      </c>
      <c r="K87" s="58">
        <f>IF(AND('基础数据表'!AD87&lt;=0,'基础数据表'!AE87&gt;0),'基础数据表'!AE87*0.5,IF(AND('基础数据表'!AD87&gt;0,'基础数据表'!AE87&lt;=0),'基础数据表'!AD87*0.5,IF(AND('基础数据表'!AD87&gt;0,'基础数据表'!AE87&gt;0),'基础数据表'!AE87*0.5+'基础数据表'!AD87*0.5,0)))</f>
        <v>24.080000000000002</v>
      </c>
      <c r="L87" s="59">
        <f>'基础数据表'!AF87</f>
        <v>2</v>
      </c>
      <c r="M87" s="59">
        <f>'基础数据表'!AG87</f>
        <v>2</v>
      </c>
      <c r="N87" s="59">
        <f>IF(AND('基础数据表'!L87=0,'基础数据表'!M87=0),0,1)</f>
        <v>1</v>
      </c>
      <c r="O87" s="59">
        <f>'基础数据表'!K87</f>
        <v>1</v>
      </c>
      <c r="P87" s="58">
        <f>'基础数据表'!P87/'基础数据表'!N87*100</f>
        <v>11.808776311095254</v>
      </c>
      <c r="Q87" s="58">
        <f>'基础数据表'!O87/'基础数据表'!N87*100</f>
        <v>32.50089190153407</v>
      </c>
      <c r="R87" s="58">
        <f>('基础数据表'!Z87+'基础数据表'!AA87)/('基础数据表'!T87+'基础数据表'!U87)*100</f>
        <v>3.0632398237424194</v>
      </c>
      <c r="S87" s="58">
        <f>('基础数据表'!Z87+'基础数据表'!AA87)/2/'基础数据表'!P87</f>
        <v>26.51530211480362</v>
      </c>
      <c r="T87" s="59">
        <f>'基础数据表'!R87</f>
        <v>3</v>
      </c>
      <c r="U87" s="59">
        <f>'基础数据表'!AJ87</f>
        <v>2</v>
      </c>
      <c r="V87" s="59">
        <f>'基础数据表'!AI87</f>
        <v>0</v>
      </c>
      <c r="W87" s="59">
        <f>'基础数据表'!AK87</f>
        <v>1</v>
      </c>
      <c r="X87" s="59">
        <f>'基础数据表'!AH87</f>
        <v>3</v>
      </c>
      <c r="Y87" s="51"/>
      <c r="Z87" s="51"/>
      <c r="AA87" s="51"/>
      <c r="AB87" s="51"/>
      <c r="AC87" s="51"/>
      <c r="AD87" s="51"/>
      <c r="AE87" s="51"/>
      <c r="AF87" s="51"/>
      <c r="AG87" s="51"/>
    </row>
    <row r="88" spans="1:33" s="4" customFormat="1" ht="24.75" customHeight="1">
      <c r="A88" s="7">
        <v>85</v>
      </c>
      <c r="B88" s="15" t="s">
        <v>324</v>
      </c>
      <c r="C88" s="15" t="s">
        <v>327</v>
      </c>
      <c r="D88" s="7" t="s">
        <v>328</v>
      </c>
      <c r="E88" s="7">
        <v>13923070326</v>
      </c>
      <c r="F88" s="15" t="s">
        <v>161</v>
      </c>
      <c r="G88" s="54">
        <f>'基础数据表'!J88/'基础数据表'!N88</f>
        <v>453.95</v>
      </c>
      <c r="H88" s="54">
        <f>('基础数据表'!T88+'基础数据表'!U88)/2/'基础数据表'!N88</f>
        <v>304.3377486437613</v>
      </c>
      <c r="I88" s="56">
        <f>('基础数据表'!AB88+'基础数据表'!AC88)/2/'基础数据表'!J88*100</f>
        <v>12.633629620806875</v>
      </c>
      <c r="J88" s="56">
        <f>IF(AND('基础数据表'!X88&lt;=0,'基础数据表'!Y88&gt;0),'基础数据表'!Y88*0.5,IF(AND('基础数据表'!X88&gt;0,'基础数据表'!Y88&lt;=0),'基础数据表'!X88*0.5,IF(AND('基础数据表'!X88&gt;0,'基础数据表'!Y88&gt;0),'基础数据表'!X88*0.5+'基础数据表'!Y88*0.5,0)))</f>
        <v>57.65</v>
      </c>
      <c r="K88" s="58">
        <f>IF(AND('基础数据表'!AD88&lt;=0,'基础数据表'!AE88&gt;0),'基础数据表'!AE88*0.5,IF(AND('基础数据表'!AD88&gt;0,'基础数据表'!AE88&lt;=0),'基础数据表'!AD88*0.5,IF(AND('基础数据表'!AD88&gt;0,'基础数据表'!AE88&gt;0),'基础数据表'!AE88*0.5+'基础数据表'!AD88*0.5,0)))</f>
        <v>38.35</v>
      </c>
      <c r="L88" s="59">
        <f>'基础数据表'!AF88</f>
        <v>3</v>
      </c>
      <c r="M88" s="59">
        <f>'基础数据表'!AG88</f>
        <v>2</v>
      </c>
      <c r="N88" s="59">
        <f>IF(AND('基础数据表'!L88=0,'基础数据表'!M88=0),0,1)</f>
        <v>1</v>
      </c>
      <c r="O88" s="59">
        <f>'基础数据表'!K88</f>
        <v>1</v>
      </c>
      <c r="P88" s="58">
        <f>'基础数据表'!P88/'基础数据表'!N88*100</f>
        <v>11.030741410488245</v>
      </c>
      <c r="Q88" s="58">
        <f>'基础数据表'!O88/'基础数据表'!N88*100</f>
        <v>30.74141048824593</v>
      </c>
      <c r="R88" s="58">
        <f>('基础数据表'!Z88+'基础数据表'!AA88)/('基础数据表'!T88+'基础数据表'!U88)*100</f>
        <v>5.172794632640672</v>
      </c>
      <c r="S88" s="58">
        <f>('基础数据表'!Z88+'基础数据表'!AA88)/2/'基础数据表'!P88</f>
        <v>142.7172131147541</v>
      </c>
      <c r="T88" s="59">
        <f>'基础数据表'!R88</f>
        <v>2</v>
      </c>
      <c r="U88" s="59">
        <f>'基础数据表'!AJ88</f>
        <v>1</v>
      </c>
      <c r="V88" s="59">
        <f>'基础数据表'!AI88</f>
        <v>1</v>
      </c>
      <c r="W88" s="59">
        <f>'基础数据表'!AK88</f>
        <v>0</v>
      </c>
      <c r="X88" s="59">
        <f>'基础数据表'!AH88</f>
        <v>2</v>
      </c>
      <c r="Y88" s="51"/>
      <c r="Z88" s="51"/>
      <c r="AA88" s="51"/>
      <c r="AB88" s="51"/>
      <c r="AC88" s="51"/>
      <c r="AD88" s="51"/>
      <c r="AE88" s="51"/>
      <c r="AF88" s="51"/>
      <c r="AG88" s="51"/>
    </row>
    <row r="89" spans="1:33" s="4" customFormat="1" ht="24.75" customHeight="1">
      <c r="A89" s="7">
        <v>86</v>
      </c>
      <c r="B89" s="15" t="s">
        <v>324</v>
      </c>
      <c r="C89" s="15" t="s">
        <v>329</v>
      </c>
      <c r="D89" s="7" t="s">
        <v>330</v>
      </c>
      <c r="E89" s="7" t="s">
        <v>331</v>
      </c>
      <c r="F89" s="15" t="s">
        <v>207</v>
      </c>
      <c r="G89" s="54">
        <f>'基础数据表'!J89/'基础数据表'!N89</f>
        <v>351.524735184655</v>
      </c>
      <c r="H89" s="54">
        <f>('基础数据表'!T89+'基础数据表'!U89)/2/'基础数据表'!N89</f>
        <v>124.06069281419983</v>
      </c>
      <c r="I89" s="56">
        <f>('基础数据表'!AB89+'基础数据表'!AC89)/2/'基础数据表'!J89*100</f>
        <v>1.147143616060874</v>
      </c>
      <c r="J89" s="56">
        <f>IF(AND('基础数据表'!X89&lt;=0,'基础数据表'!Y89&gt;0),'基础数据表'!Y89*0.5,IF(AND('基础数据表'!X89&gt;0,'基础数据表'!Y89&lt;=0),'基础数据表'!X89*0.5,IF(AND('基础数据表'!X89&gt;0,'基础数据表'!Y89&gt;0),'基础数据表'!X89*0.5+'基础数据表'!Y89*0.5,0)))</f>
        <v>32.99</v>
      </c>
      <c r="K89" s="58">
        <f>IF(AND('基础数据表'!AD89&lt;=0,'基础数据表'!AE89&gt;0),'基础数据表'!AE89*0.5,IF(AND('基础数据表'!AD89&gt;0,'基础数据表'!AE89&lt;=0),'基础数据表'!AD89*0.5,IF(AND('基础数据表'!AD89&gt;0,'基础数据表'!AE89&gt;0),'基础数据表'!AE89*0.5+'基础数据表'!AD89*0.5,0)))</f>
        <v>279</v>
      </c>
      <c r="L89" s="59">
        <f>'基础数据表'!AF89</f>
        <v>2</v>
      </c>
      <c r="M89" s="59">
        <f>'基础数据表'!AG89</f>
        <v>2</v>
      </c>
      <c r="N89" s="59">
        <f>IF(AND('基础数据表'!L89=0,'基础数据表'!M89=0),0,1)</f>
        <v>1</v>
      </c>
      <c r="O89" s="59">
        <f>'基础数据表'!K89</f>
        <v>1</v>
      </c>
      <c r="P89" s="58">
        <f>'基础数据表'!P89/'基础数据表'!N89*100</f>
        <v>16.318350987689666</v>
      </c>
      <c r="Q89" s="58">
        <f>'基础数据表'!O89/'基础数据表'!N89*100</f>
        <v>33.23790438018895</v>
      </c>
      <c r="R89" s="58">
        <f>('基础数据表'!Z89+'基础数据表'!AA89)/('基础数据表'!T89+'基础数据表'!U89)*100</f>
        <v>4.151667035888348</v>
      </c>
      <c r="S89" s="58">
        <f>('基础数据表'!Z89+'基础数据表'!AA89)/2/'基础数据表'!P89</f>
        <v>31.563157894736843</v>
      </c>
      <c r="T89" s="59">
        <f>'基础数据表'!R89</f>
        <v>3</v>
      </c>
      <c r="U89" s="59">
        <f>'基础数据表'!AJ89</f>
        <v>1</v>
      </c>
      <c r="V89" s="59">
        <f>'基础数据表'!AI89</f>
        <v>1</v>
      </c>
      <c r="W89" s="59">
        <f>'基础数据表'!AK89</f>
        <v>2</v>
      </c>
      <c r="X89" s="59">
        <f>'基础数据表'!AH89</f>
        <v>3</v>
      </c>
      <c r="Y89" s="51"/>
      <c r="Z89" s="51"/>
      <c r="AA89" s="51"/>
      <c r="AB89" s="51"/>
      <c r="AC89" s="51"/>
      <c r="AD89" s="51"/>
      <c r="AE89" s="51"/>
      <c r="AF89" s="51"/>
      <c r="AG89" s="51"/>
    </row>
    <row r="90" spans="1:33" s="4" customFormat="1" ht="24.75" customHeight="1">
      <c r="A90" s="7">
        <v>87</v>
      </c>
      <c r="B90" s="15" t="s">
        <v>324</v>
      </c>
      <c r="C90" s="15" t="s">
        <v>332</v>
      </c>
      <c r="D90" s="7" t="s">
        <v>333</v>
      </c>
      <c r="E90" s="7">
        <v>15820540415</v>
      </c>
      <c r="F90" s="15" t="s">
        <v>187</v>
      </c>
      <c r="G90" s="54">
        <f>'基础数据表'!J90/'基础数据表'!N90</f>
        <v>612.0025614754098</v>
      </c>
      <c r="H90" s="54">
        <f>('基础数据表'!T90+'基础数据表'!U90)/2/'基础数据表'!N90</f>
        <v>233.61987704918033</v>
      </c>
      <c r="I90" s="56">
        <f>('基础数据表'!AB90+'基础数据表'!AC90)/2/'基础数据表'!J90*100</f>
        <v>0.7252460805823399</v>
      </c>
      <c r="J90" s="56">
        <f>IF(AND('基础数据表'!X90&lt;=0,'基础数据表'!Y90&gt;0),'基础数据表'!Y90*0.5,IF(AND('基础数据表'!X90&gt;0,'基础数据表'!Y90&lt;=0),'基础数据表'!X90*0.5,IF(AND('基础数据表'!X90&gt;0,'基础数据表'!Y90&gt;0),'基础数据表'!X90*0.5+'基础数据表'!Y90*0.5,0)))</f>
        <v>43.83</v>
      </c>
      <c r="K90" s="58">
        <f>IF(AND('基础数据表'!AD90&lt;=0,'基础数据表'!AE90&gt;0),'基础数据表'!AE90*0.5,IF(AND('基础数据表'!AD90&gt;0,'基础数据表'!AE90&lt;=0),'基础数据表'!AD90*0.5,IF(AND('基础数据表'!AD90&gt;0,'基础数据表'!AE90&gt;0),'基础数据表'!AE90*0.5+'基础数据表'!AD90*0.5,0)))</f>
        <v>21.28</v>
      </c>
      <c r="L90" s="59">
        <f>'基础数据表'!AF90</f>
        <v>2</v>
      </c>
      <c r="M90" s="59">
        <f>'基础数据表'!AG90</f>
        <v>2</v>
      </c>
      <c r="N90" s="59">
        <f>IF(AND('基础数据表'!L90=0,'基础数据表'!M90=0),0,1)</f>
        <v>1</v>
      </c>
      <c r="O90" s="59">
        <f>'基础数据表'!K90</f>
        <v>0</v>
      </c>
      <c r="P90" s="58">
        <f>'基础数据表'!P90/'基础数据表'!N90*100</f>
        <v>27.66393442622951</v>
      </c>
      <c r="Q90" s="58">
        <f>'基础数据表'!O90/'基础数据表'!N90*100</f>
        <v>57.377049180327866</v>
      </c>
      <c r="R90" s="58">
        <f>('基础数据表'!Z90+'基础数据表'!AA90)/('基础数据表'!T90+'基础数据表'!U90)*100</f>
        <v>3.145421532982769</v>
      </c>
      <c r="S90" s="58">
        <f>('基础数据表'!Z90+'基础数据表'!AA90)/2/'基础数据表'!P90</f>
        <v>26.562851851851853</v>
      </c>
      <c r="T90" s="59">
        <f>'基础数据表'!R90</f>
        <v>3</v>
      </c>
      <c r="U90" s="59">
        <f>'基础数据表'!AJ90</f>
        <v>1</v>
      </c>
      <c r="V90" s="59">
        <f>'基础数据表'!AI90</f>
        <v>0</v>
      </c>
      <c r="W90" s="59">
        <f>'基础数据表'!AK90</f>
        <v>1</v>
      </c>
      <c r="X90" s="59">
        <f>'基础数据表'!AH90</f>
        <v>3</v>
      </c>
      <c r="Y90" s="51"/>
      <c r="Z90" s="51"/>
      <c r="AA90" s="51"/>
      <c r="AB90" s="51"/>
      <c r="AC90" s="51"/>
      <c r="AD90" s="51"/>
      <c r="AE90" s="51"/>
      <c r="AF90" s="51"/>
      <c r="AG90" s="51"/>
    </row>
    <row r="91" spans="1:33" s="4" customFormat="1" ht="24.75" customHeight="1">
      <c r="A91" s="7">
        <v>88</v>
      </c>
      <c r="B91" s="15" t="s">
        <v>334</v>
      </c>
      <c r="C91" s="15" t="s">
        <v>335</v>
      </c>
      <c r="D91" s="7" t="s">
        <v>336</v>
      </c>
      <c r="E91" s="7">
        <v>13702239008</v>
      </c>
      <c r="F91" s="15" t="s">
        <v>161</v>
      </c>
      <c r="G91" s="54">
        <f>'基础数据表'!J91/'基础数据表'!N91</f>
        <v>72.34121186440679</v>
      </c>
      <c r="H91" s="54">
        <f>('基础数据表'!T91+'基础数据表'!U91)/2/'基础数据表'!N91</f>
        <v>39.95550847457627</v>
      </c>
      <c r="I91" s="56">
        <f>('基础数据表'!AB91+'基础数据表'!AC91)/2/'基础数据表'!J91*100</f>
        <v>-0.021672246977395143</v>
      </c>
      <c r="J91" s="56">
        <f>IF(AND('基础数据表'!X91&lt;=0,'基础数据表'!Y91&gt;0),'基础数据表'!Y91*0.5,IF(AND('基础数据表'!X91&gt;0,'基础数据表'!Y91&lt;=0),'基础数据表'!X91*0.5,IF(AND('基础数据表'!X91&gt;0,'基础数据表'!Y91&gt;0),'基础数据表'!X91*0.5+'基础数据表'!Y91*0.5,0)))</f>
        <v>17</v>
      </c>
      <c r="K91" s="58">
        <f>IF(AND('基础数据表'!AD91&lt;=0,'基础数据表'!AE91&gt;0),'基础数据表'!AE91*0.5,IF(AND('基础数据表'!AD91&gt;0,'基础数据表'!AE91&lt;=0),'基础数据表'!AD91*0.5,IF(AND('基础数据表'!AD91&gt;0,'基础数据表'!AE91&gt;0),'基础数据表'!AE91*0.5+'基础数据表'!AD91*0.5,0)))</f>
        <v>493.5</v>
      </c>
      <c r="L91" s="59">
        <f>'基础数据表'!AF91</f>
        <v>1</v>
      </c>
      <c r="M91" s="59">
        <f>'基础数据表'!AG91</f>
        <v>1</v>
      </c>
      <c r="N91" s="59">
        <f>IF(AND('基础数据表'!L91=0,'基础数据表'!M91=0),0,1)</f>
        <v>1</v>
      </c>
      <c r="O91" s="59">
        <f>'基础数据表'!K91</f>
        <v>0</v>
      </c>
      <c r="P91" s="58">
        <f>'基础数据表'!P91/'基础数据表'!N91*100</f>
        <v>10.084745762711865</v>
      </c>
      <c r="Q91" s="58">
        <f>'基础数据表'!O91/'基础数据表'!N91*100</f>
        <v>31.694915254237287</v>
      </c>
      <c r="R91" s="58">
        <f>('基础数据表'!Z91+'基础数据表'!AA91)/('基础数据表'!T91+'基础数据表'!U91)*100</f>
        <v>4.6905986531629456</v>
      </c>
      <c r="S91" s="58">
        <f>('基础数据表'!Z91+'基础数据表'!AA91)/2/'基础数据表'!P91</f>
        <v>18.584033613445378</v>
      </c>
      <c r="T91" s="59">
        <f>'基础数据表'!R91</f>
        <v>2</v>
      </c>
      <c r="U91" s="59">
        <f>'基础数据表'!AJ91</f>
        <v>1</v>
      </c>
      <c r="V91" s="59">
        <f>'基础数据表'!AI91</f>
        <v>1</v>
      </c>
      <c r="W91" s="59">
        <f>'基础数据表'!AK91</f>
        <v>1</v>
      </c>
      <c r="X91" s="59">
        <f>'基础数据表'!AH91</f>
        <v>3</v>
      </c>
      <c r="Y91" s="51"/>
      <c r="Z91" s="51"/>
      <c r="AA91" s="51"/>
      <c r="AB91" s="51"/>
      <c r="AC91" s="51"/>
      <c r="AD91" s="51"/>
      <c r="AE91" s="51"/>
      <c r="AF91" s="51"/>
      <c r="AG91" s="51"/>
    </row>
    <row r="92" spans="1:33" s="4" customFormat="1" ht="24.75" customHeight="1">
      <c r="A92" s="7">
        <v>89</v>
      </c>
      <c r="B92" s="15" t="s">
        <v>334</v>
      </c>
      <c r="C92" s="15" t="s">
        <v>338</v>
      </c>
      <c r="D92" s="7" t="s">
        <v>339</v>
      </c>
      <c r="E92" s="7">
        <v>13929031009</v>
      </c>
      <c r="F92" s="15" t="s">
        <v>166</v>
      </c>
      <c r="G92" s="54">
        <f>'基础数据表'!J92/'基础数据表'!N92</f>
        <v>54.53830963665087</v>
      </c>
      <c r="H92" s="54">
        <f>('基础数据表'!T92+'基础数据表'!U92)/2/'基础数据表'!N92</f>
        <v>105.07740916271722</v>
      </c>
      <c r="I92" s="56">
        <f>('基础数据表'!AB92+'基础数据表'!AC92)/2/'基础数据表'!J92*100</f>
        <v>19.953146837954684</v>
      </c>
      <c r="J92" s="56">
        <f>IF(AND('基础数据表'!X92&lt;=0,'基础数据表'!Y92&gt;0),'基础数据表'!Y92*0.5,IF(AND('基础数据表'!X92&gt;0,'基础数据表'!Y92&lt;=0),'基础数据表'!X92*0.5,IF(AND('基础数据表'!X92&gt;0,'基础数据表'!Y92&gt;0),'基础数据表'!X92*0.5+'基础数据表'!Y92*0.5,0)))</f>
        <v>10.07</v>
      </c>
      <c r="K92" s="58">
        <f>IF(AND('基础数据表'!AD92&lt;=0,'基础数据表'!AE92&gt;0),'基础数据表'!AE92*0.5,IF(AND('基础数据表'!AD92&gt;0,'基础数据表'!AE92&lt;=0),'基础数据表'!AD92*0.5,IF(AND('基础数据表'!AD92&gt;0,'基础数据表'!AE92&gt;0),'基础数据表'!AE92*0.5+'基础数据表'!AD92*0.5,0)))</f>
        <v>0</v>
      </c>
      <c r="L92" s="59">
        <f>'基础数据表'!AF92</f>
        <v>2</v>
      </c>
      <c r="M92" s="59">
        <f>'基础数据表'!AG92</f>
        <v>2</v>
      </c>
      <c r="N92" s="59">
        <f>IF(AND('基础数据表'!L92=0,'基础数据表'!M92=0),0,1)</f>
        <v>1</v>
      </c>
      <c r="O92" s="59">
        <f>'基础数据表'!K92</f>
        <v>0</v>
      </c>
      <c r="P92" s="58">
        <f>'基础数据表'!P92/'基础数据表'!N92*100</f>
        <v>14.257503949447079</v>
      </c>
      <c r="Q92" s="58">
        <f>'基础数据表'!O92/'基础数据表'!N92*100</f>
        <v>17.575039494470772</v>
      </c>
      <c r="R92" s="58">
        <f>('基础数据表'!Z92+'基础数据表'!AA92)/('基础数据表'!T92+'基础数据表'!U92)*100</f>
        <v>6.1475779535135455</v>
      </c>
      <c r="S92" s="58">
        <f>('基础数据表'!Z92+'基础数据表'!AA92)/2/'基础数据表'!P92</f>
        <v>45.307479224376735</v>
      </c>
      <c r="T92" s="59">
        <f>'基础数据表'!R92</f>
        <v>3</v>
      </c>
      <c r="U92" s="59">
        <f>'基础数据表'!AJ92</f>
        <v>2</v>
      </c>
      <c r="V92" s="59">
        <f>'基础数据表'!AI92</f>
        <v>1</v>
      </c>
      <c r="W92" s="59">
        <f>'基础数据表'!AK92</f>
        <v>0</v>
      </c>
      <c r="X92" s="59">
        <f>'基础数据表'!AH92</f>
        <v>3</v>
      </c>
      <c r="Y92" s="51"/>
      <c r="Z92" s="51"/>
      <c r="AA92" s="51"/>
      <c r="AB92" s="51"/>
      <c r="AC92" s="51"/>
      <c r="AD92" s="51"/>
      <c r="AE92" s="51"/>
      <c r="AF92" s="51"/>
      <c r="AG92" s="51"/>
    </row>
    <row r="93" spans="1:33" s="4" customFormat="1" ht="24.75" customHeight="1">
      <c r="A93" s="7">
        <v>90</v>
      </c>
      <c r="B93" s="15" t="s">
        <v>334</v>
      </c>
      <c r="C93" s="15" t="s">
        <v>340</v>
      </c>
      <c r="D93" s="7" t="s">
        <v>341</v>
      </c>
      <c r="E93" s="7">
        <v>13902580726</v>
      </c>
      <c r="F93" s="15" t="s">
        <v>166</v>
      </c>
      <c r="G93" s="54">
        <f>'基础数据表'!J93/'基础数据表'!N93</f>
        <v>110.82222222222222</v>
      </c>
      <c r="H93" s="54">
        <f>('基础数据表'!T93+'基础数据表'!U93)/2/'基础数据表'!N93</f>
        <v>153.89281045751633</v>
      </c>
      <c r="I93" s="56">
        <f>('基础数据表'!AB93+'基础数据表'!AC93)/2/'基础数据表'!J93*100</f>
        <v>-4.335782839303758</v>
      </c>
      <c r="J93" s="56">
        <f>IF(AND('基础数据表'!X93&lt;=0,'基础数据表'!Y93&gt;0),'基础数据表'!Y93*0.5,IF(AND('基础数据表'!X93&gt;0,'基础数据表'!Y93&lt;=0),'基础数据表'!X93*0.5,IF(AND('基础数据表'!X93&gt;0,'基础数据表'!Y93&gt;0),'基础数据表'!X93*0.5+'基础数据表'!Y93*0.5,0)))</f>
        <v>0</v>
      </c>
      <c r="K93" s="58">
        <f>IF(AND('基础数据表'!AD93&lt;=0,'基础数据表'!AE93&gt;0),'基础数据表'!AE93*0.5,IF(AND('基础数据表'!AD93&gt;0,'基础数据表'!AE93&lt;=0),'基础数据表'!AD93*0.5,IF(AND('基础数据表'!AD93&gt;0,'基础数据表'!AE93&gt;0),'基础数据表'!AE93*0.5+'基础数据表'!AD93*0.5,0)))</f>
        <v>0</v>
      </c>
      <c r="L93" s="59">
        <f>'基础数据表'!AF93</f>
        <v>1</v>
      </c>
      <c r="M93" s="59">
        <f>'基础数据表'!AG93</f>
        <v>2</v>
      </c>
      <c r="N93" s="59">
        <f>IF(AND('基础数据表'!L93=0,'基础数据表'!M93=0),0,1)</f>
        <v>1</v>
      </c>
      <c r="O93" s="59">
        <f>'基础数据表'!K93</f>
        <v>1</v>
      </c>
      <c r="P93" s="58">
        <f>'基础数据表'!P93/'基础数据表'!N93*100</f>
        <v>12.723311546840959</v>
      </c>
      <c r="Q93" s="58">
        <f>'基础数据表'!O93/'基础数据表'!N93*100</f>
        <v>27.799564270152505</v>
      </c>
      <c r="R93" s="58">
        <f>('基础数据表'!Z93+'基础数据表'!AA93)/('基础数据表'!T93+'基础数据表'!U93)*100</f>
        <v>3.5532470327081636</v>
      </c>
      <c r="S93" s="58">
        <f>('基础数据表'!Z93+'基础数据表'!AA93)/2/'基础数据表'!P93</f>
        <v>42.977739726027394</v>
      </c>
      <c r="T93" s="59">
        <f>'基础数据表'!R93</f>
        <v>3</v>
      </c>
      <c r="U93" s="59">
        <f>'基础数据表'!AJ93</f>
        <v>2</v>
      </c>
      <c r="V93" s="59">
        <f>'基础数据表'!AI93</f>
        <v>1</v>
      </c>
      <c r="W93" s="59">
        <f>'基础数据表'!AK93</f>
        <v>0</v>
      </c>
      <c r="X93" s="59">
        <f>'基础数据表'!AH93</f>
        <v>3</v>
      </c>
      <c r="Y93" s="51"/>
      <c r="Z93" s="51"/>
      <c r="AA93" s="51"/>
      <c r="AB93" s="51"/>
      <c r="AC93" s="51"/>
      <c r="AD93" s="51"/>
      <c r="AE93" s="51"/>
      <c r="AF93" s="51"/>
      <c r="AG93" s="51"/>
    </row>
    <row r="94" spans="1:33" s="4" customFormat="1" ht="24.75" customHeight="1">
      <c r="A94" s="7">
        <v>91</v>
      </c>
      <c r="B94" s="15" t="s">
        <v>342</v>
      </c>
      <c r="C94" s="15" t="s">
        <v>343</v>
      </c>
      <c r="D94" s="7" t="s">
        <v>344</v>
      </c>
      <c r="E94" s="7">
        <v>13542074478</v>
      </c>
      <c r="F94" s="15" t="s">
        <v>177</v>
      </c>
      <c r="G94" s="54">
        <f>'基础数据表'!J94/'基础数据表'!N94</f>
        <v>118.14871559633026</v>
      </c>
      <c r="H94" s="54">
        <f>('基础数据表'!T94+'基础数据表'!U94)/2/'基础数据表'!N94</f>
        <v>155.9862385321101</v>
      </c>
      <c r="I94" s="56">
        <f>('基础数据表'!AB94+'基础数据表'!AC94)/2/'基础数据表'!J94*100</f>
        <v>9.861618967232248</v>
      </c>
      <c r="J94" s="56">
        <f>IF(AND('基础数据表'!X94&lt;=0,'基础数据表'!Y94&gt;0),'基础数据表'!Y94*0.5,IF(AND('基础数据表'!X94&gt;0,'基础数据表'!Y94&lt;=0),'基础数据表'!X94*0.5,IF(AND('基础数据表'!X94&gt;0,'基础数据表'!Y94&gt;0),'基础数据表'!X94*0.5+'基础数据表'!Y94*0.5,0)))</f>
        <v>10.2</v>
      </c>
      <c r="K94" s="58">
        <f>IF(AND('基础数据表'!AD94&lt;=0,'基础数据表'!AE94&gt;0),'基础数据表'!AE94*0.5,IF(AND('基础数据表'!AD94&gt;0,'基础数据表'!AE94&lt;=0),'基础数据表'!AD94*0.5,IF(AND('基础数据表'!AD94&gt;0,'基础数据表'!AE94&gt;0),'基础数据表'!AE94*0.5+'基础数据表'!AD94*0.5,0)))</f>
        <v>10.5</v>
      </c>
      <c r="L94" s="59">
        <f>'基础数据表'!AF94</f>
        <v>3</v>
      </c>
      <c r="M94" s="59">
        <f>'基础数据表'!AG94</f>
        <v>2</v>
      </c>
      <c r="N94" s="59">
        <f>IF(AND('基础数据表'!L94=0,'基础数据表'!M94=0),0,1)</f>
        <v>1</v>
      </c>
      <c r="O94" s="59">
        <f>'基础数据表'!K94</f>
        <v>0</v>
      </c>
      <c r="P94" s="58">
        <f>'基础数据表'!P94/'基础数据表'!N94*100</f>
        <v>16.51376146788991</v>
      </c>
      <c r="Q94" s="58">
        <f>'基础数据表'!O94/'基础数据表'!N94*100</f>
        <v>33.48623853211009</v>
      </c>
      <c r="R94" s="58">
        <f>('基础数据表'!Z94+'基础数据表'!AA94)/('基础数据表'!T94+'基础数据表'!U94)*100</f>
        <v>3.5759447140126452</v>
      </c>
      <c r="S94" s="58">
        <f>('基础数据表'!Z94+'基础数据表'!AA94)/2/'基础数据表'!P94</f>
        <v>33.77777777777778</v>
      </c>
      <c r="T94" s="59">
        <f>'基础数据表'!R94</f>
        <v>2</v>
      </c>
      <c r="U94" s="59">
        <f>'基础数据表'!AJ94</f>
        <v>2</v>
      </c>
      <c r="V94" s="59">
        <f>'基础数据表'!AI94</f>
        <v>1</v>
      </c>
      <c r="W94" s="59">
        <f>'基础数据表'!AK94</f>
        <v>1</v>
      </c>
      <c r="X94" s="59">
        <f>'基础数据表'!AH94</f>
        <v>2</v>
      </c>
      <c r="Y94" s="51"/>
      <c r="Z94" s="51"/>
      <c r="AA94" s="51"/>
      <c r="AB94" s="51"/>
      <c r="AC94" s="51"/>
      <c r="AD94" s="51"/>
      <c r="AE94" s="51"/>
      <c r="AF94" s="51"/>
      <c r="AG94" s="51"/>
    </row>
    <row r="95" spans="1:33" s="4" customFormat="1" ht="24.75" customHeight="1">
      <c r="A95" s="7">
        <v>92</v>
      </c>
      <c r="B95" s="15" t="s">
        <v>342</v>
      </c>
      <c r="C95" s="15" t="s">
        <v>345</v>
      </c>
      <c r="D95" s="7" t="s">
        <v>346</v>
      </c>
      <c r="E95" s="7">
        <v>13729034112</v>
      </c>
      <c r="F95" s="15" t="s">
        <v>177</v>
      </c>
      <c r="G95" s="54">
        <f>'基础数据表'!J95/'基础数据表'!N95</f>
        <v>308.93560606060606</v>
      </c>
      <c r="H95" s="54">
        <f>('基础数据表'!T95+'基础数据表'!U95)/2/'基础数据表'!N95</f>
        <v>174.6306818181818</v>
      </c>
      <c r="I95" s="56">
        <f>('基础数据表'!AB95+'基础数据表'!AC95)/2/'基础数据表'!J95*100</f>
        <v>25.862872276511485</v>
      </c>
      <c r="J95" s="56">
        <f>IF(AND('基础数据表'!X95&lt;=0,'基础数据表'!Y95&gt;0),'基础数据表'!Y95*0.5,IF(AND('基础数据表'!X95&gt;0,'基础数据表'!Y95&lt;=0),'基础数据表'!X95*0.5,IF(AND('基础数据表'!X95&gt;0,'基础数据表'!Y95&gt;0),'基础数据表'!X95*0.5+'基础数据表'!Y95*0.5,0)))</f>
        <v>6.3</v>
      </c>
      <c r="K95" s="58">
        <f>IF(AND('基础数据表'!AD95&lt;=0,'基础数据表'!AE95&gt;0),'基础数据表'!AE95*0.5,IF(AND('基础数据表'!AD95&gt;0,'基础数据表'!AE95&lt;=0),'基础数据表'!AD95*0.5,IF(AND('基础数据表'!AD95&gt;0,'基础数据表'!AE95&gt;0),'基础数据表'!AE95*0.5+'基础数据表'!AD95*0.5,0)))</f>
        <v>0.8</v>
      </c>
      <c r="L95" s="59">
        <f>'基础数据表'!AF95</f>
        <v>1</v>
      </c>
      <c r="M95" s="59">
        <f>'基础数据表'!AG95</f>
        <v>2</v>
      </c>
      <c r="N95" s="59">
        <f>IF(AND('基础数据表'!L95=0,'基础数据表'!M95=0),0,1)</f>
        <v>1</v>
      </c>
      <c r="O95" s="59">
        <f>'基础数据表'!K95</f>
        <v>0</v>
      </c>
      <c r="P95" s="58">
        <f>'基础数据表'!P95/'基础数据表'!N95*100</f>
        <v>18.939393939393938</v>
      </c>
      <c r="Q95" s="58">
        <f>'基础数据表'!O95/'基础数据表'!N95*100</f>
        <v>35.984848484848484</v>
      </c>
      <c r="R95" s="58">
        <f>('基础数据表'!Z95+'基础数据表'!AA95)/('基础数据表'!T95+'基础数据表'!U95)*100</f>
        <v>5.437882978146521</v>
      </c>
      <c r="S95" s="58">
        <f>('基础数据表'!Z95+'基础数据表'!AA95)/2/'基础数据表'!P95</f>
        <v>50.14</v>
      </c>
      <c r="T95" s="59">
        <f>'基础数据表'!R95</f>
        <v>2</v>
      </c>
      <c r="U95" s="59">
        <f>'基础数据表'!AJ95</f>
        <v>2</v>
      </c>
      <c r="V95" s="59">
        <f>'基础数据表'!AI95</f>
        <v>0</v>
      </c>
      <c r="W95" s="59">
        <f>'基础数据表'!AK95</f>
        <v>2</v>
      </c>
      <c r="X95" s="59">
        <f>'基础数据表'!AH95</f>
        <v>2</v>
      </c>
      <c r="Y95" s="51"/>
      <c r="Z95" s="51"/>
      <c r="AA95" s="51"/>
      <c r="AB95" s="51"/>
      <c r="AC95" s="51"/>
      <c r="AD95" s="51"/>
      <c r="AE95" s="51"/>
      <c r="AF95" s="51"/>
      <c r="AG95" s="51"/>
    </row>
    <row r="96" spans="1:33" s="4" customFormat="1" ht="24.75" customHeight="1">
      <c r="A96" s="7">
        <v>93</v>
      </c>
      <c r="B96" s="15" t="s">
        <v>347</v>
      </c>
      <c r="C96" s="15" t="s">
        <v>348</v>
      </c>
      <c r="D96" s="7" t="s">
        <v>349</v>
      </c>
      <c r="E96" s="7" t="s">
        <v>350</v>
      </c>
      <c r="F96" s="15" t="s">
        <v>127</v>
      </c>
      <c r="G96" s="54">
        <f>'基础数据表'!J96/'基础数据表'!N96</f>
        <v>146.0669540229885</v>
      </c>
      <c r="H96" s="54">
        <f>('基础数据表'!T96+'基础数据表'!U96)/2/'基础数据表'!N96</f>
        <v>64.3478448275862</v>
      </c>
      <c r="I96" s="56">
        <f>('基础数据表'!AB96+'基础数据表'!AC96)/2/'基础数据表'!J96*100</f>
        <v>3.9890775958907208</v>
      </c>
      <c r="J96" s="56">
        <f>IF(AND('基础数据表'!X96&lt;=0,'基础数据表'!Y96&gt;0),'基础数据表'!Y96*0.5,IF(AND('基础数据表'!X96&gt;0,'基础数据表'!Y96&lt;=0),'基础数据表'!X96*0.5,IF(AND('基础数据表'!X96&gt;0,'基础数据表'!Y96&gt;0),'基础数据表'!X96*0.5+'基础数据表'!Y96*0.5,0)))</f>
        <v>3.8899999999999997</v>
      </c>
      <c r="K96" s="58">
        <f>IF(AND('基础数据表'!AD96&lt;=0,'基础数据表'!AE96&gt;0),'基础数据表'!AE96*0.5,IF(AND('基础数据表'!AD96&gt;0,'基础数据表'!AE96&lt;=0),'基础数据表'!AD96*0.5,IF(AND('基础数据表'!AD96&gt;0,'基础数据表'!AE96&gt;0),'基础数据表'!AE96*0.5+'基础数据表'!AD96*0.5,0)))</f>
        <v>14.16</v>
      </c>
      <c r="L96" s="59">
        <f>'基础数据表'!AF96</f>
        <v>3</v>
      </c>
      <c r="M96" s="59">
        <f>'基础数据表'!AG96</f>
        <v>2</v>
      </c>
      <c r="N96" s="59">
        <f>IF(AND('基础数据表'!L96=0,'基础数据表'!M96=0),0,1)</f>
        <v>1</v>
      </c>
      <c r="O96" s="59">
        <f>'基础数据表'!K96</f>
        <v>1</v>
      </c>
      <c r="P96" s="58">
        <f>'基础数据表'!P96/'基础数据表'!N96*100</f>
        <v>12.471264367816092</v>
      </c>
      <c r="Q96" s="58">
        <f>'基础数据表'!O96/'基础数据表'!N96*100</f>
        <v>32.327586206896555</v>
      </c>
      <c r="R96" s="58">
        <f>('基础数据表'!Z96+'基础数据表'!AA96)/('基础数据表'!T96+'基础数据表'!U96)*100</f>
        <v>3.292539426295212</v>
      </c>
      <c r="S96" s="58">
        <f>('基础数据表'!Z96+'基础数据表'!AA96)/2/'基础数据表'!P96</f>
        <v>16.98847926267281</v>
      </c>
      <c r="T96" s="59">
        <f>'基础数据表'!R96</f>
        <v>3</v>
      </c>
      <c r="U96" s="59">
        <f>'基础数据表'!AJ96</f>
        <v>2</v>
      </c>
      <c r="V96" s="59">
        <f>'基础数据表'!AI96</f>
        <v>2</v>
      </c>
      <c r="W96" s="59">
        <f>'基础数据表'!AK96</f>
        <v>3</v>
      </c>
      <c r="X96" s="59">
        <f>'基础数据表'!AH96</f>
        <v>3</v>
      </c>
      <c r="Y96" s="51"/>
      <c r="Z96" s="51"/>
      <c r="AA96" s="51"/>
      <c r="AB96" s="51"/>
      <c r="AC96" s="51"/>
      <c r="AD96" s="51"/>
      <c r="AE96" s="51"/>
      <c r="AF96" s="51"/>
      <c r="AG96" s="51"/>
    </row>
    <row r="97" spans="1:33" s="4" customFormat="1" ht="24.75" customHeight="1">
      <c r="A97" s="7">
        <v>94</v>
      </c>
      <c r="B97" s="15" t="s">
        <v>347</v>
      </c>
      <c r="C97" s="15" t="s">
        <v>351</v>
      </c>
      <c r="D97" s="7" t="s">
        <v>352</v>
      </c>
      <c r="E97" s="7">
        <v>13527092502</v>
      </c>
      <c r="F97" s="15" t="s">
        <v>177</v>
      </c>
      <c r="G97" s="54">
        <f>'基础数据表'!J97/'基础数据表'!N97</f>
        <v>91.68452530322041</v>
      </c>
      <c r="H97" s="54">
        <f>('基础数据表'!T97+'基础数据表'!U97)/2/'基础数据表'!N97</f>
        <v>34.17649519029695</v>
      </c>
      <c r="I97" s="56">
        <f>('基础数据表'!AB97+'基础数据表'!AC97)/2/'基础数据表'!J97*100</f>
        <v>-4.502373667819707</v>
      </c>
      <c r="J97" s="56">
        <f>IF(AND('基础数据表'!X97&lt;=0,'基础数据表'!Y97&gt;0),'基础数据表'!Y97*0.5,IF(AND('基础数据表'!X97&gt;0,'基础数据表'!Y97&lt;=0),'基础数据表'!X97*0.5,IF(AND('基础数据表'!X97&gt;0,'基础数据表'!Y97&gt;0),'基础数据表'!X97*0.5+'基础数据表'!Y97*0.5,0)))</f>
        <v>5.17</v>
      </c>
      <c r="K97" s="58">
        <f>IF(AND('基础数据表'!AD97&lt;=0,'基础数据表'!AE97&gt;0),'基础数据表'!AE97*0.5,IF(AND('基础数据表'!AD97&gt;0,'基础数据表'!AE97&lt;=0),'基础数据表'!AD97*0.5,IF(AND('基础数据表'!AD97&gt;0,'基础数据表'!AE97&gt;0),'基础数据表'!AE97*0.5+'基础数据表'!AD97*0.5,0)))</f>
        <v>0</v>
      </c>
      <c r="L97" s="59">
        <f>'基础数据表'!AF97</f>
        <v>2</v>
      </c>
      <c r="M97" s="59">
        <f>'基础数据表'!AG97</f>
        <v>3</v>
      </c>
      <c r="N97" s="59">
        <f>IF(AND('基础数据表'!L97=0,'基础数据表'!M97=0),0,1)</f>
        <v>1</v>
      </c>
      <c r="O97" s="59">
        <f>'基础数据表'!K97</f>
        <v>1</v>
      </c>
      <c r="P97" s="58">
        <f>'基础数据表'!P97/'基础数据表'!N97*100</f>
        <v>14.13634462567963</v>
      </c>
      <c r="Q97" s="58">
        <f>'基础数据表'!O97/'基础数据表'!N97*100</f>
        <v>32.37139272271016</v>
      </c>
      <c r="R97" s="58">
        <f>('基础数据表'!Z97+'基础数据表'!AA97)/('基础数据表'!T97+'基础数据表'!U97)*100</f>
        <v>4.0353174408928485</v>
      </c>
      <c r="S97" s="58">
        <f>('基础数据表'!Z97+'基础数据表'!AA97)/2/'基础数据表'!P97</f>
        <v>9.755917159763314</v>
      </c>
      <c r="T97" s="59">
        <f>'基础数据表'!R97</f>
        <v>3</v>
      </c>
      <c r="U97" s="59">
        <f>'基础数据表'!AJ97</f>
        <v>2</v>
      </c>
      <c r="V97" s="59">
        <f>'基础数据表'!AI97</f>
        <v>2</v>
      </c>
      <c r="W97" s="59">
        <f>'基础数据表'!AK97</f>
        <v>3</v>
      </c>
      <c r="X97" s="59">
        <f>'基础数据表'!AH97</f>
        <v>3</v>
      </c>
      <c r="Y97" s="51"/>
      <c r="Z97" s="51"/>
      <c r="AA97" s="51"/>
      <c r="AB97" s="51"/>
      <c r="AC97" s="51"/>
      <c r="AD97" s="51"/>
      <c r="AE97" s="51"/>
      <c r="AF97" s="51"/>
      <c r="AG97" s="51"/>
    </row>
    <row r="98" spans="1:33" s="4" customFormat="1" ht="24.75" customHeight="1">
      <c r="A98" s="7">
        <v>95</v>
      </c>
      <c r="B98" s="15" t="s">
        <v>347</v>
      </c>
      <c r="C98" s="15" t="s">
        <v>353</v>
      </c>
      <c r="D98" s="7" t="s">
        <v>354</v>
      </c>
      <c r="E98" s="7">
        <v>13450195383</v>
      </c>
      <c r="F98" s="15" t="s">
        <v>177</v>
      </c>
      <c r="G98" s="54">
        <f>'基础数据表'!J98/'基础数据表'!N98</f>
        <v>181.09545454545454</v>
      </c>
      <c r="H98" s="54">
        <f>('基础数据表'!T98+'基础数据表'!U98)/2/'基础数据表'!N98</f>
        <v>116.19545454545455</v>
      </c>
      <c r="I98" s="56">
        <f>('基础数据表'!AB98+'基础数据表'!AC98)/2/'基础数据表'!J98*100</f>
        <v>19.36070881754976</v>
      </c>
      <c r="J98" s="56">
        <f>IF(AND('基础数据表'!X98&lt;=0,'基础数据表'!Y98&gt;0),'基础数据表'!Y98*0.5,IF(AND('基础数据表'!X98&gt;0,'基础数据表'!Y98&lt;=0),'基础数据表'!X98*0.5,IF(AND('基础数据表'!X98&gt;0,'基础数据表'!Y98&gt;0),'基础数据表'!X98*0.5+'基础数据表'!Y98*0.5,0)))</f>
        <v>1.57</v>
      </c>
      <c r="K98" s="58">
        <f>IF(AND('基础数据表'!AD98&lt;=0,'基础数据表'!AE98&gt;0),'基础数据表'!AE98*0.5,IF(AND('基础数据表'!AD98&gt;0,'基础数据表'!AE98&lt;=0),'基础数据表'!AD98*0.5,IF(AND('基础数据表'!AD98&gt;0,'基础数据表'!AE98&gt;0),'基础数据表'!AE98*0.5+'基础数据表'!AD98*0.5,0)))</f>
        <v>0</v>
      </c>
      <c r="L98" s="59">
        <f>'基础数据表'!AF98</f>
        <v>2</v>
      </c>
      <c r="M98" s="59">
        <f>'基础数据表'!AG98</f>
        <v>2</v>
      </c>
      <c r="N98" s="59">
        <f>IF(AND('基础数据表'!L98=0,'基础数据表'!M98=0),0,1)</f>
        <v>1</v>
      </c>
      <c r="O98" s="59">
        <f>'基础数据表'!K98</f>
        <v>1</v>
      </c>
      <c r="P98" s="58">
        <f>'基础数据表'!P98/'基础数据表'!N98*100</f>
        <v>17.272727272727273</v>
      </c>
      <c r="Q98" s="58">
        <f>'基础数据表'!O98/'基础数据表'!N98*100</f>
        <v>35.45454545454545</v>
      </c>
      <c r="R98" s="58">
        <f>('基础数据表'!Z98+'基础数据表'!AA98)/('基础数据表'!T98+'基础数据表'!U98)*100</f>
        <v>9.33380276180417</v>
      </c>
      <c r="S98" s="58">
        <f>('基础数据表'!Z98+'基础数据表'!AA98)/2/'基础数据表'!P98</f>
        <v>62.78947368421053</v>
      </c>
      <c r="T98" s="59">
        <f>'基础数据表'!R98</f>
        <v>2</v>
      </c>
      <c r="U98" s="59">
        <f>'基础数据表'!AJ98</f>
        <v>2</v>
      </c>
      <c r="V98" s="59">
        <f>'基础数据表'!AI98</f>
        <v>2</v>
      </c>
      <c r="W98" s="59">
        <f>'基础数据表'!AK98</f>
        <v>2</v>
      </c>
      <c r="X98" s="59">
        <f>'基础数据表'!AH98</f>
        <v>3</v>
      </c>
      <c r="Y98" s="51"/>
      <c r="Z98" s="51"/>
      <c r="AA98" s="51"/>
      <c r="AB98" s="51"/>
      <c r="AC98" s="51"/>
      <c r="AD98" s="51"/>
      <c r="AE98" s="51"/>
      <c r="AF98" s="51"/>
      <c r="AG98" s="51"/>
    </row>
    <row r="99" spans="1:33" s="4" customFormat="1" ht="24.75" customHeight="1">
      <c r="A99" s="7">
        <v>96</v>
      </c>
      <c r="B99" s="15" t="s">
        <v>347</v>
      </c>
      <c r="C99" s="15" t="s">
        <v>355</v>
      </c>
      <c r="D99" s="7" t="s">
        <v>356</v>
      </c>
      <c r="E99" s="7">
        <v>13824635495</v>
      </c>
      <c r="F99" s="15" t="s">
        <v>195</v>
      </c>
      <c r="G99" s="54">
        <f>'基础数据表'!J99/'基础数据表'!N99</f>
        <v>235.62770992366413</v>
      </c>
      <c r="H99" s="54">
        <f>('基础数据表'!T99+'基础数据表'!U99)/2/'基础数据表'!N99</f>
        <v>80.1526717557252</v>
      </c>
      <c r="I99" s="56">
        <f>('基础数据表'!AB99+'基础数据表'!AC99)/2/'基础数据表'!J99*100</f>
        <v>13.319951288146036</v>
      </c>
      <c r="J99" s="56">
        <f>IF(AND('基础数据表'!X99&lt;=0,'基础数据表'!Y99&gt;0),'基础数据表'!Y99*0.5,IF(AND('基础数据表'!X99&gt;0,'基础数据表'!Y99&lt;=0),'基础数据表'!X99*0.5,IF(AND('基础数据表'!X99&gt;0,'基础数据表'!Y99&gt;0),'基础数据表'!X99*0.5+'基础数据表'!Y99*0.5,0)))</f>
        <v>97.27499999999999</v>
      </c>
      <c r="K99" s="58">
        <f>IF(AND('基础数据表'!AD99&lt;=0,'基础数据表'!AE99&gt;0),'基础数据表'!AE99*0.5,IF(AND('基础数据表'!AD99&gt;0,'基础数据表'!AE99&lt;=0),'基础数据表'!AD99*0.5,IF(AND('基础数据表'!AD99&gt;0,'基础数据表'!AE99&gt;0),'基础数据表'!AE99*0.5+'基础数据表'!AD99*0.5,0)))</f>
        <v>203.095</v>
      </c>
      <c r="L99" s="59">
        <f>'基础数据表'!AF99</f>
        <v>3</v>
      </c>
      <c r="M99" s="59">
        <f>'基础数据表'!AG99</f>
        <v>0</v>
      </c>
      <c r="N99" s="59">
        <f>IF(AND('基础数据表'!L99=0,'基础数据表'!M99=0),0,1)</f>
        <v>1</v>
      </c>
      <c r="O99" s="59">
        <f>'基础数据表'!K99</f>
        <v>0</v>
      </c>
      <c r="P99" s="58">
        <f>'基础数据表'!P99/'基础数据表'!N99*100</f>
        <v>32.82442748091603</v>
      </c>
      <c r="Q99" s="58">
        <f>'基础数据表'!O99/'基础数据表'!N99*100</f>
        <v>51.14503816793893</v>
      </c>
      <c r="R99" s="58">
        <f>('基础数据表'!Z99+'基础数据表'!AA99)/('基础数据表'!T99+'基础数据表'!U99)*100</f>
        <v>6.333333333333334</v>
      </c>
      <c r="S99" s="58">
        <f>('基础数据表'!Z99+'基础数据表'!AA99)/2/'基础数据表'!P99</f>
        <v>15.465116279069768</v>
      </c>
      <c r="T99" s="59">
        <f>'基础数据表'!R99</f>
        <v>2</v>
      </c>
      <c r="U99" s="59">
        <f>'基础数据表'!AJ99</f>
        <v>2</v>
      </c>
      <c r="V99" s="59">
        <f>'基础数据表'!AI99</f>
        <v>0</v>
      </c>
      <c r="W99" s="59">
        <f>'基础数据表'!AK99</f>
        <v>0</v>
      </c>
      <c r="X99" s="59">
        <f>'基础数据表'!AH99</f>
        <v>3</v>
      </c>
      <c r="Y99" s="51"/>
      <c r="Z99" s="51"/>
      <c r="AA99" s="51"/>
      <c r="AB99" s="51"/>
      <c r="AC99" s="51"/>
      <c r="AD99" s="51"/>
      <c r="AE99" s="51"/>
      <c r="AF99" s="51"/>
      <c r="AG99" s="51"/>
    </row>
    <row r="100" spans="1:33" s="4" customFormat="1" ht="24.75" customHeight="1">
      <c r="A100" s="7">
        <v>97</v>
      </c>
      <c r="B100" s="15" t="s">
        <v>358</v>
      </c>
      <c r="C100" s="15" t="s">
        <v>359</v>
      </c>
      <c r="D100" s="7" t="s">
        <v>360</v>
      </c>
      <c r="E100" s="7">
        <v>13927637171</v>
      </c>
      <c r="F100" s="15" t="s">
        <v>166</v>
      </c>
      <c r="G100" s="54">
        <f>'基础数据表'!J100/'基础数据表'!N100</f>
        <v>251.07297773654915</v>
      </c>
      <c r="H100" s="54">
        <f>('基础数据表'!T100+'基础数据表'!U100)/2/'基础数据表'!N100</f>
        <v>122.04313543599258</v>
      </c>
      <c r="I100" s="56">
        <f>('基础数据表'!AB100+'基础数据表'!AC100)/2/'基础数据表'!J100*100</f>
        <v>1.0831065053745028</v>
      </c>
      <c r="J100" s="56">
        <f>IF(AND('基础数据表'!X100&lt;=0,'基础数据表'!Y100&gt;0),'基础数据表'!Y100*0.5,IF(AND('基础数据表'!X100&gt;0,'基础数据表'!Y100&lt;=0),'基础数据表'!X100*0.5,IF(AND('基础数据表'!X100&gt;0,'基础数据表'!Y100&gt;0),'基础数据表'!X100*0.5+'基础数据表'!Y100*0.5,0)))</f>
        <v>24.165</v>
      </c>
      <c r="K100" s="58">
        <f>IF(AND('基础数据表'!AD100&lt;=0,'基础数据表'!AE100&gt;0),'基础数据表'!AE100*0.5,IF(AND('基础数据表'!AD100&gt;0,'基础数据表'!AE100&lt;=0),'基础数据表'!AD100*0.5,IF(AND('基础数据表'!AD100&gt;0,'基础数据表'!AE100&gt;0),'基础数据表'!AE100*0.5+'基础数据表'!AD100*0.5,0)))</f>
        <v>12.875</v>
      </c>
      <c r="L100" s="59">
        <f>'基础数据表'!AF100</f>
        <v>3</v>
      </c>
      <c r="M100" s="59">
        <f>'基础数据表'!AG100</f>
        <v>2</v>
      </c>
      <c r="N100" s="59">
        <f>IF(AND('基础数据表'!L100=0,'基础数据表'!M100=0),0,1)</f>
        <v>1</v>
      </c>
      <c r="O100" s="59">
        <f>'基础数据表'!K100</f>
        <v>0</v>
      </c>
      <c r="P100" s="58">
        <f>'基础数据表'!P100/'基础数据表'!N100*100</f>
        <v>21.70686456400742</v>
      </c>
      <c r="Q100" s="58">
        <f>'基础数据表'!O100/'基础数据表'!N100*100</f>
        <v>21.799628942486084</v>
      </c>
      <c r="R100" s="58">
        <f>('基础数据表'!Z100+'基础数据表'!AA100)/('基础数据表'!T100+'基础数据表'!U100)*100</f>
        <v>3.157814726840855</v>
      </c>
      <c r="S100" s="58">
        <f>('基础数据表'!Z100+'基础数据表'!AA100)/2/'基础数据表'!P100</f>
        <v>17.754273504273506</v>
      </c>
      <c r="T100" s="59">
        <f>'基础数据表'!R100</f>
        <v>3</v>
      </c>
      <c r="U100" s="59">
        <f>'基础数据表'!AJ100</f>
        <v>2</v>
      </c>
      <c r="V100" s="59">
        <f>'基础数据表'!AI100</f>
        <v>2</v>
      </c>
      <c r="W100" s="59">
        <f>'基础数据表'!AK100</f>
        <v>2</v>
      </c>
      <c r="X100" s="59">
        <f>'基础数据表'!AH100</f>
        <v>3</v>
      </c>
      <c r="Y100" s="51"/>
      <c r="Z100" s="51"/>
      <c r="AA100" s="51"/>
      <c r="AB100" s="51"/>
      <c r="AC100" s="51"/>
      <c r="AD100" s="51"/>
      <c r="AE100" s="51"/>
      <c r="AF100" s="51"/>
      <c r="AG100" s="51"/>
    </row>
    <row r="101" spans="1:33" s="4" customFormat="1" ht="24.75" customHeight="1">
      <c r="A101" s="7">
        <v>98</v>
      </c>
      <c r="B101" s="15" t="s">
        <v>361</v>
      </c>
      <c r="C101" s="15" t="s">
        <v>362</v>
      </c>
      <c r="D101" s="7" t="s">
        <v>363</v>
      </c>
      <c r="E101" s="7">
        <v>13435559814</v>
      </c>
      <c r="F101" s="15" t="s">
        <v>127</v>
      </c>
      <c r="G101" s="54">
        <f>'基础数据表'!J101/'基础数据表'!N101</f>
        <v>142.46933739012846</v>
      </c>
      <c r="H101" s="54">
        <f>('基础数据表'!T101+'基础数据表'!U101)/2/'基础数据表'!N101</f>
        <v>71.40398918187965</v>
      </c>
      <c r="I101" s="56">
        <f>('基础数据表'!AB101+'基础数据表'!AC101)/2/'基础数据表'!J101*100</f>
        <v>24.539994490113646</v>
      </c>
      <c r="J101" s="56">
        <f>IF(AND('基础数据表'!X101&lt;=0,'基础数据表'!Y101&gt;0),'基础数据表'!Y101*0.5,IF(AND('基础数据表'!X101&gt;0,'基础数据表'!Y101&lt;=0),'基础数据表'!X101*0.5,IF(AND('基础数据表'!X101&gt;0,'基础数据表'!Y101&gt;0),'基础数据表'!X101*0.5+'基础数据表'!Y101*0.5,0)))</f>
        <v>4.36</v>
      </c>
      <c r="K101" s="58">
        <f>IF(AND('基础数据表'!AD101&lt;=0,'基础数据表'!AE101&gt;0),'基础数据表'!AE101*0.5,IF(AND('基础数据表'!AD101&gt;0,'基础数据表'!AE101&lt;=0),'基础数据表'!AD101*0.5,IF(AND('基础数据表'!AD101&gt;0,'基础数据表'!AE101&gt;0),'基础数据表'!AE101*0.5+'基础数据表'!AD101*0.5,0)))</f>
        <v>15.030000000000001</v>
      </c>
      <c r="L101" s="59">
        <f>'基础数据表'!AF101</f>
        <v>1</v>
      </c>
      <c r="M101" s="59">
        <f>'基础数据表'!AG101</f>
        <v>2</v>
      </c>
      <c r="N101" s="59">
        <f>IF(AND('基础数据表'!L101=0,'基础数据表'!M101=0),0,1)</f>
        <v>1</v>
      </c>
      <c r="O101" s="59">
        <f>'基础数据表'!K101</f>
        <v>1</v>
      </c>
      <c r="P101" s="58">
        <f>'基础数据表'!P101/'基础数据表'!N101*100</f>
        <v>19.743069641649765</v>
      </c>
      <c r="Q101" s="58">
        <f>'基础数据表'!O101/'基础数据表'!N101*100</f>
        <v>34.88843813387424</v>
      </c>
      <c r="R101" s="58">
        <f>('基础数据表'!Z101+'基础数据表'!AA101)/('基础数据表'!T101+'基础数据表'!U101)*100</f>
        <v>3.3108757510191134</v>
      </c>
      <c r="S101" s="58">
        <f>('基础数据表'!Z101+'基础数据表'!AA101)/2/'基础数据表'!P101</f>
        <v>11.974315068493151</v>
      </c>
      <c r="T101" s="59">
        <f>'基础数据表'!R101</f>
        <v>3</v>
      </c>
      <c r="U101" s="59">
        <f>'基础数据表'!AJ101</f>
        <v>2</v>
      </c>
      <c r="V101" s="59">
        <f>'基础数据表'!AI101</f>
        <v>1</v>
      </c>
      <c r="W101" s="59">
        <f>'基础数据表'!AK101</f>
        <v>1</v>
      </c>
      <c r="X101" s="59">
        <f>'基础数据表'!AH101</f>
        <v>3</v>
      </c>
      <c r="Y101" s="51"/>
      <c r="Z101" s="51"/>
      <c r="AA101" s="51"/>
      <c r="AB101" s="51"/>
      <c r="AC101" s="51"/>
      <c r="AD101" s="51"/>
      <c r="AE101" s="51"/>
      <c r="AF101" s="51"/>
      <c r="AG101" s="51"/>
    </row>
    <row r="102" spans="1:33" s="4" customFormat="1" ht="24.75" customHeight="1">
      <c r="A102" s="7">
        <v>99</v>
      </c>
      <c r="B102" s="15" t="s">
        <v>361</v>
      </c>
      <c r="C102" s="15" t="s">
        <v>364</v>
      </c>
      <c r="D102" s="7" t="s">
        <v>365</v>
      </c>
      <c r="E102" s="7" t="s">
        <v>366</v>
      </c>
      <c r="F102" s="15" t="s">
        <v>127</v>
      </c>
      <c r="G102" s="54">
        <f>'基础数据表'!J102/'基础数据表'!N102</f>
        <v>134.8732394366197</v>
      </c>
      <c r="H102" s="54">
        <f>('基础数据表'!T102+'基础数据表'!U102)/2/'基础数据表'!N102</f>
        <v>159.81338028169014</v>
      </c>
      <c r="I102" s="56">
        <f>('基础数据表'!AB102+'基础数据表'!AC102)/2/'基础数据表'!J102*100</f>
        <v>5.4563492063492065</v>
      </c>
      <c r="J102" s="56">
        <f>IF(AND('基础数据表'!X102&lt;=0,'基础数据表'!Y102&gt;0),'基础数据表'!Y102*0.5,IF(AND('基础数据表'!X102&gt;0,'基础数据表'!Y102&lt;=0),'基础数据表'!X102*0.5,IF(AND('基础数据表'!X102&gt;0,'基础数据表'!Y102&gt;0),'基础数据表'!X102*0.5+'基础数据表'!Y102*0.5,0)))</f>
        <v>4.59</v>
      </c>
      <c r="K102" s="58">
        <f>IF(AND('基础数据表'!AD102&lt;=0,'基础数据表'!AE102&gt;0),'基础数据表'!AE102*0.5,IF(AND('基础数据表'!AD102&gt;0,'基础数据表'!AE102&lt;=0),'基础数据表'!AD102*0.5,IF(AND('基础数据表'!AD102&gt;0,'基础数据表'!AE102&gt;0),'基础数据表'!AE102*0.5+'基础数据表'!AD102*0.5,0)))</f>
        <v>9.26</v>
      </c>
      <c r="L102" s="59">
        <f>'基础数据表'!AF102</f>
        <v>0</v>
      </c>
      <c r="M102" s="59">
        <f>'基础数据表'!AG102</f>
        <v>2</v>
      </c>
      <c r="N102" s="59">
        <f>IF(AND('基础数据表'!L102=0,'基础数据表'!M102=0),0,1)</f>
        <v>1</v>
      </c>
      <c r="O102" s="59">
        <f>'基础数据表'!K102</f>
        <v>0</v>
      </c>
      <c r="P102" s="58">
        <f>'基础数据表'!P102/'基础数据表'!N102*100</f>
        <v>10.56338028169014</v>
      </c>
      <c r="Q102" s="58">
        <f>'基础数据表'!O102/'基础数据表'!N102*100</f>
        <v>30.809859154929576</v>
      </c>
      <c r="R102" s="58">
        <f>('基础数据表'!Z102+'基础数据表'!AA102)/('基础数据表'!T102+'基础数据表'!U102)*100</f>
        <v>5.4123427413135925</v>
      </c>
      <c r="S102" s="58">
        <f>('基础数据表'!Z102+'基础数据表'!AA102)/2/'基础数据表'!P102</f>
        <v>81.88333333333334</v>
      </c>
      <c r="T102" s="59">
        <f>'基础数据表'!R102</f>
        <v>2</v>
      </c>
      <c r="U102" s="59">
        <f>'基础数据表'!AJ102</f>
        <v>1</v>
      </c>
      <c r="V102" s="59">
        <f>'基础数据表'!AI102</f>
        <v>1</v>
      </c>
      <c r="W102" s="59">
        <f>'基础数据表'!AK102</f>
        <v>1</v>
      </c>
      <c r="X102" s="59">
        <f>'基础数据表'!AH102</f>
        <v>2</v>
      </c>
      <c r="Y102" s="51"/>
      <c r="Z102" s="51"/>
      <c r="AA102" s="51"/>
      <c r="AB102" s="51"/>
      <c r="AC102" s="51"/>
      <c r="AD102" s="51"/>
      <c r="AE102" s="51"/>
      <c r="AF102" s="51"/>
      <c r="AG102" s="51"/>
    </row>
    <row r="103" spans="1:33" s="4" customFormat="1" ht="24.75" customHeight="1">
      <c r="A103" s="7">
        <v>100</v>
      </c>
      <c r="B103" s="15" t="s">
        <v>361</v>
      </c>
      <c r="C103" s="15" t="s">
        <v>367</v>
      </c>
      <c r="D103" s="7" t="s">
        <v>368</v>
      </c>
      <c r="E103" s="7">
        <v>15816198993</v>
      </c>
      <c r="F103" s="15" t="s">
        <v>161</v>
      </c>
      <c r="G103" s="54">
        <f>'基础数据表'!J103/'基础数据表'!N103</f>
        <v>71.14230019493178</v>
      </c>
      <c r="H103" s="54">
        <f>('基础数据表'!T103+'基础数据表'!U103)/2/'基础数据表'!N103</f>
        <v>72.57504873294347</v>
      </c>
      <c r="I103" s="56">
        <f>('基础数据表'!AB103+'基础数据表'!AC103)/2/'基础数据表'!J103*100</f>
        <v>17.59507891275756</v>
      </c>
      <c r="J103" s="56">
        <f>IF(AND('基础数据表'!X103&lt;=0,'基础数据表'!Y103&gt;0),'基础数据表'!Y103*0.5,IF(AND('基础数据表'!X103&gt;0,'基础数据表'!Y103&lt;=0),'基础数据表'!X103*0.5,IF(AND('基础数据表'!X103&gt;0,'基础数据表'!Y103&gt;0),'基础数据表'!X103*0.5+'基础数据表'!Y103*0.5,0)))</f>
        <v>7.5</v>
      </c>
      <c r="K103" s="58">
        <f>IF(AND('基础数据表'!AD103&lt;=0,'基础数据表'!AE103&gt;0),'基础数据表'!AE103*0.5,IF(AND('基础数据表'!AD103&gt;0,'基础数据表'!AE103&lt;=0),'基础数据表'!AD103*0.5,IF(AND('基础数据表'!AD103&gt;0,'基础数据表'!AE103&gt;0),'基础数据表'!AE103*0.5+'基础数据表'!AD103*0.5,0)))</f>
        <v>5.85</v>
      </c>
      <c r="L103" s="59">
        <f>'基础数据表'!AF103</f>
        <v>3</v>
      </c>
      <c r="M103" s="59">
        <f>'基础数据表'!AG103</f>
        <v>1</v>
      </c>
      <c r="N103" s="59">
        <f>IF(AND('基础数据表'!L103=0,'基础数据表'!M103=0),0,1)</f>
        <v>1</v>
      </c>
      <c r="O103" s="59">
        <f>'基础数据表'!K103</f>
        <v>0</v>
      </c>
      <c r="P103" s="58">
        <f>'基础数据表'!P103/'基础数据表'!N103*100</f>
        <v>11.500974658869396</v>
      </c>
      <c r="Q103" s="58">
        <f>'基础数据表'!O103/'基础数据表'!N103*100</f>
        <v>33.72319688109162</v>
      </c>
      <c r="R103" s="58">
        <f>('基础数据表'!Z103+'基础数据表'!AA103)/('基础数据表'!T103+'基础数据表'!U103)*100</f>
        <v>3.6783862909940646</v>
      </c>
      <c r="S103" s="58">
        <f>('基础数据表'!Z103+'基础数据表'!AA103)/2/'基础数据表'!P103</f>
        <v>23.21186440677966</v>
      </c>
      <c r="T103" s="59">
        <f>'基础数据表'!R103</f>
        <v>2</v>
      </c>
      <c r="U103" s="59">
        <f>'基础数据表'!AJ103</f>
        <v>1</v>
      </c>
      <c r="V103" s="59">
        <f>'基础数据表'!AI103</f>
        <v>1</v>
      </c>
      <c r="W103" s="59">
        <f>'基础数据表'!AK103</f>
        <v>1</v>
      </c>
      <c r="X103" s="59">
        <f>'基础数据表'!AH103</f>
        <v>2</v>
      </c>
      <c r="Y103" s="51"/>
      <c r="Z103" s="51"/>
      <c r="AA103" s="51"/>
      <c r="AB103" s="51"/>
      <c r="AC103" s="51"/>
      <c r="AD103" s="51"/>
      <c r="AE103" s="51"/>
      <c r="AF103" s="51"/>
      <c r="AG103" s="51"/>
    </row>
    <row r="104" spans="1:33" s="4" customFormat="1" ht="24.75" customHeight="1">
      <c r="A104" s="7">
        <v>101</v>
      </c>
      <c r="B104" s="15" t="s">
        <v>361</v>
      </c>
      <c r="C104" s="15" t="s">
        <v>369</v>
      </c>
      <c r="D104" s="7" t="s">
        <v>370</v>
      </c>
      <c r="E104" s="7">
        <v>13318921962</v>
      </c>
      <c r="F104" s="15" t="s">
        <v>156</v>
      </c>
      <c r="G104" s="54">
        <f>'基础数据表'!J104/'基础数据表'!N104</f>
        <v>236.70300157977883</v>
      </c>
      <c r="H104" s="54">
        <f>('基础数据表'!T104+'基础数据表'!U104)/2/'基础数据表'!N104</f>
        <v>128.0916271721959</v>
      </c>
      <c r="I104" s="56">
        <f>('基础数据表'!AB104+'基础数据表'!AC104)/2/'基础数据表'!J104*100</f>
        <v>1.1736399858509141</v>
      </c>
      <c r="J104" s="56">
        <f>IF(AND('基础数据表'!X104&lt;=0,'基础数据表'!Y104&gt;0),'基础数据表'!Y104*0.5,IF(AND('基础数据表'!X104&gt;0,'基础数据表'!Y104&lt;=0),'基础数据表'!X104*0.5,IF(AND('基础数据表'!X104&gt;0,'基础数据表'!Y104&gt;0),'基础数据表'!X104*0.5+'基础数据表'!Y104*0.5,0)))</f>
        <v>15.5</v>
      </c>
      <c r="K104" s="58">
        <f>IF(AND('基础数据表'!AD104&lt;=0,'基础数据表'!AE104&gt;0),'基础数据表'!AE104*0.5,IF(AND('基础数据表'!AD104&gt;0,'基础数据表'!AE104&lt;=0),'基础数据表'!AD104*0.5,IF(AND('基础数据表'!AD104&gt;0,'基础数据表'!AE104&gt;0),'基础数据表'!AE104*0.5+'基础数据表'!AD104*0.5,0)))</f>
        <v>9.5</v>
      </c>
      <c r="L104" s="59">
        <f>'基础数据表'!AF104</f>
        <v>2</v>
      </c>
      <c r="M104" s="59">
        <f>'基础数据表'!AG104</f>
        <v>2</v>
      </c>
      <c r="N104" s="59">
        <f>IF(AND('基础数据表'!L104=0,'基础数据表'!M104=0),0,1)</f>
        <v>1</v>
      </c>
      <c r="O104" s="59">
        <f>'基础数据表'!K104</f>
        <v>0</v>
      </c>
      <c r="P104" s="58">
        <f>'基础数据表'!P104/'基础数据表'!N104*100</f>
        <v>21.642969984202214</v>
      </c>
      <c r="Q104" s="58">
        <f>'基础数据表'!O104/'基础数据表'!N104*100</f>
        <v>33.4913112164297</v>
      </c>
      <c r="R104" s="58">
        <f>('基础数据表'!Z104+'基础数据表'!AA104)/('基础数据表'!T104+'基础数据表'!U104)*100</f>
        <v>3.099528872006117</v>
      </c>
      <c r="S104" s="58">
        <f>('基础数据表'!Z104+'基础数据表'!AA104)/2/'基础数据表'!P104</f>
        <v>18.344233576642335</v>
      </c>
      <c r="T104" s="59">
        <f>'基础数据表'!R104</f>
        <v>3</v>
      </c>
      <c r="U104" s="59">
        <f>'基础数据表'!AJ104</f>
        <v>2</v>
      </c>
      <c r="V104" s="59">
        <f>'基础数据表'!AI104</f>
        <v>1</v>
      </c>
      <c r="W104" s="59">
        <f>'基础数据表'!AK104</f>
        <v>1</v>
      </c>
      <c r="X104" s="59">
        <f>'基础数据表'!AH104</f>
        <v>2</v>
      </c>
      <c r="Y104" s="51"/>
      <c r="Z104" s="51"/>
      <c r="AA104" s="51"/>
      <c r="AB104" s="51"/>
      <c r="AC104" s="51"/>
      <c r="AD104" s="51"/>
      <c r="AE104" s="51"/>
      <c r="AF104" s="51"/>
      <c r="AG104" s="51"/>
    </row>
    <row r="105" spans="1:33" s="4" customFormat="1" ht="24.75" customHeight="1">
      <c r="A105" s="7">
        <v>102</v>
      </c>
      <c r="B105" s="15" t="s">
        <v>361</v>
      </c>
      <c r="C105" s="15" t="s">
        <v>371</v>
      </c>
      <c r="D105" s="7" t="s">
        <v>372</v>
      </c>
      <c r="E105" s="7">
        <v>15876837378</v>
      </c>
      <c r="F105" s="15" t="s">
        <v>177</v>
      </c>
      <c r="G105" s="54">
        <f>'基础数据表'!J105/'基础数据表'!N105</f>
        <v>64.81680672268908</v>
      </c>
      <c r="H105" s="54">
        <f>('基础数据表'!T105+'基础数据表'!U105)/2/'基础数据表'!N105</f>
        <v>37.54621848739496</v>
      </c>
      <c r="I105" s="56">
        <f>('基础数据表'!AB105+'基础数据表'!AC105)/2/'基础数据表'!J105*100</f>
        <v>19.23844837421563</v>
      </c>
      <c r="J105" s="56">
        <f>IF(AND('基础数据表'!X105&lt;=0,'基础数据表'!Y105&gt;0),'基础数据表'!Y105*0.5,IF(AND('基础数据表'!X105&gt;0,'基础数据表'!Y105&lt;=0),'基础数据表'!X105*0.5,IF(AND('基础数据表'!X105&gt;0,'基础数据表'!Y105&gt;0),'基础数据表'!X105*0.5+'基础数据表'!Y105*0.5,0)))</f>
        <v>37.5</v>
      </c>
      <c r="K105" s="58">
        <f>IF(AND('基础数据表'!AD105&lt;=0,'基础数据表'!AE105&gt;0),'基础数据表'!AE105*0.5,IF(AND('基础数据表'!AD105&gt;0,'基础数据表'!AE105&lt;=0),'基础数据表'!AD105*0.5,IF(AND('基础数据表'!AD105&gt;0,'基础数据表'!AE105&gt;0),'基础数据表'!AE105*0.5+'基础数据表'!AD105*0.5,0)))</f>
        <v>73.5</v>
      </c>
      <c r="L105" s="59">
        <f>'基础数据表'!AF105</f>
        <v>1</v>
      </c>
      <c r="M105" s="59">
        <f>'基础数据表'!AG105</f>
        <v>2</v>
      </c>
      <c r="N105" s="59">
        <f>IF(AND('基础数据表'!L105=0,'基础数据表'!M105=0),0,1)</f>
        <v>1</v>
      </c>
      <c r="O105" s="59">
        <f>'基础数据表'!K105</f>
        <v>0</v>
      </c>
      <c r="P105" s="58">
        <f>'基础数据表'!P105/'基础数据表'!N105*100</f>
        <v>25.3781512605042</v>
      </c>
      <c r="Q105" s="58">
        <f>'基础数据表'!O105/'基础数据表'!N105*100</f>
        <v>39.49579831932773</v>
      </c>
      <c r="R105" s="58">
        <f>('基础数据表'!Z105+'基础数据表'!AA105)/('基础数据表'!T105+'基础数据表'!U105)*100</f>
        <v>8.525067144136077</v>
      </c>
      <c r="S105" s="58">
        <f>('基础数据表'!Z105+'基础数据表'!AA105)/2/'基础数据表'!P105</f>
        <v>12.612582781456954</v>
      </c>
      <c r="T105" s="59">
        <f>'基础数据表'!R105</f>
        <v>2</v>
      </c>
      <c r="U105" s="59">
        <f>'基础数据表'!AJ105</f>
        <v>2</v>
      </c>
      <c r="V105" s="59">
        <f>'基础数据表'!AI105</f>
        <v>1</v>
      </c>
      <c r="W105" s="59">
        <f>'基础数据表'!AK105</f>
        <v>0</v>
      </c>
      <c r="X105" s="59">
        <f>'基础数据表'!AH105</f>
        <v>2</v>
      </c>
      <c r="Y105" s="51"/>
      <c r="Z105" s="51"/>
      <c r="AA105" s="51"/>
      <c r="AB105" s="51"/>
      <c r="AC105" s="51"/>
      <c r="AD105" s="51"/>
      <c r="AE105" s="51"/>
      <c r="AF105" s="51"/>
      <c r="AG105" s="51"/>
    </row>
    <row r="106" spans="1:33" s="4" customFormat="1" ht="24.75" customHeight="1">
      <c r="A106" s="7">
        <v>103</v>
      </c>
      <c r="B106" s="15" t="s">
        <v>373</v>
      </c>
      <c r="C106" s="15" t="s">
        <v>374</v>
      </c>
      <c r="D106" s="7" t="s">
        <v>375</v>
      </c>
      <c r="E106" s="7">
        <v>13802312668</v>
      </c>
      <c r="F106" s="15" t="s">
        <v>207</v>
      </c>
      <c r="G106" s="54">
        <f>'基础数据表'!J106/'基础数据表'!N106</f>
        <v>142.8402555910543</v>
      </c>
      <c r="H106" s="54">
        <f>('基础数据表'!T106+'基础数据表'!U106)/2/'基础数据表'!N106</f>
        <v>141.72843450479232</v>
      </c>
      <c r="I106" s="56">
        <f>('基础数据表'!AB106+'基础数据表'!AC106)/2/'基础数据表'!J106*100</f>
        <v>5.9417566932832315</v>
      </c>
      <c r="J106" s="56">
        <f>IF(AND('基础数据表'!X106&lt;=0,'基础数据表'!Y106&gt;0),'基础数据表'!Y106*0.5,IF(AND('基础数据表'!X106&gt;0,'基础数据表'!Y106&lt;=0),'基础数据表'!X106*0.5,IF(AND('基础数据表'!X106&gt;0,'基础数据表'!Y106&gt;0),'基础数据表'!X106*0.5+'基础数据表'!Y106*0.5,0)))</f>
        <v>13</v>
      </c>
      <c r="K106" s="58">
        <f>IF(AND('基础数据表'!AD106&lt;=0,'基础数据表'!AE106&gt;0),'基础数据表'!AE106*0.5,IF(AND('基础数据表'!AD106&gt;0,'基础数据表'!AE106&lt;=0),'基础数据表'!AD106*0.5,IF(AND('基础数据表'!AD106&gt;0,'基础数据表'!AE106&gt;0),'基础数据表'!AE106*0.5+'基础数据表'!AD106*0.5,0)))</f>
        <v>6.5</v>
      </c>
      <c r="L106" s="59">
        <f>'基础数据表'!AF106</f>
        <v>0</v>
      </c>
      <c r="M106" s="59">
        <f>'基础数据表'!AG106</f>
        <v>2</v>
      </c>
      <c r="N106" s="59">
        <f>IF(AND('基础数据表'!L106=0,'基础数据表'!M106=0),0,1)</f>
        <v>1</v>
      </c>
      <c r="O106" s="59">
        <f>'基础数据表'!K106</f>
        <v>0</v>
      </c>
      <c r="P106" s="58">
        <f>'基础数据表'!P106/'基础数据表'!N106*100</f>
        <v>15.335463258785943</v>
      </c>
      <c r="Q106" s="58">
        <f>'基础数据表'!O106/'基础数据表'!N106*100</f>
        <v>43.13099041533546</v>
      </c>
      <c r="R106" s="58">
        <f>('基础数据表'!Z106+'基础数据表'!AA106)/('基础数据表'!T106+'基础数据表'!U106)*100</f>
        <v>3.212281057685805</v>
      </c>
      <c r="S106" s="58">
        <f>('基础数据表'!Z106+'基础数据表'!AA106)/2/'基础数据表'!P106</f>
        <v>29.6875</v>
      </c>
      <c r="T106" s="59">
        <f>'基础数据表'!R106</f>
        <v>2</v>
      </c>
      <c r="U106" s="59">
        <f>'基础数据表'!AJ106</f>
        <v>2</v>
      </c>
      <c r="V106" s="59">
        <f>'基础数据表'!AI106</f>
        <v>1</v>
      </c>
      <c r="W106" s="59">
        <f>'基础数据表'!AK106</f>
        <v>0</v>
      </c>
      <c r="X106" s="59">
        <f>'基础数据表'!AH106</f>
        <v>2</v>
      </c>
      <c r="Y106" s="51"/>
      <c r="Z106" s="51"/>
      <c r="AA106" s="51"/>
      <c r="AB106" s="51"/>
      <c r="AC106" s="51"/>
      <c r="AD106" s="51"/>
      <c r="AE106" s="51"/>
      <c r="AF106" s="51"/>
      <c r="AG106" s="51"/>
    </row>
    <row r="107" spans="1:33" s="4" customFormat="1" ht="24.75" customHeight="1">
      <c r="A107" s="7">
        <v>104</v>
      </c>
      <c r="B107" s="15" t="s">
        <v>373</v>
      </c>
      <c r="C107" s="15" t="s">
        <v>376</v>
      </c>
      <c r="D107" s="7" t="s">
        <v>377</v>
      </c>
      <c r="E107" s="7">
        <v>13726503889</v>
      </c>
      <c r="F107" s="15" t="s">
        <v>177</v>
      </c>
      <c r="G107" s="54">
        <f>'基础数据表'!J107/'基础数据表'!N107</f>
        <v>149.81872576177284</v>
      </c>
      <c r="H107" s="54">
        <f>('基础数据表'!T107+'基础数据表'!U107)/2/'基础数据表'!N107</f>
        <v>32.01246537396122</v>
      </c>
      <c r="I107" s="56">
        <f>('基础数据表'!AB107+'基础数据表'!AC107)/2/'基础数据表'!J107*100</f>
        <v>5.465515481682758</v>
      </c>
      <c r="J107" s="56">
        <f>IF(AND('基础数据表'!X107&lt;=0,'基础数据表'!Y107&gt;0),'基础数据表'!Y107*0.5,IF(AND('基础数据表'!X107&gt;0,'基础数据表'!Y107&lt;=0),'基础数据表'!X107*0.5,IF(AND('基础数据表'!X107&gt;0,'基础数据表'!Y107&gt;0),'基础数据表'!X107*0.5+'基础数据表'!Y107*0.5,0)))</f>
        <v>0</v>
      </c>
      <c r="K107" s="58">
        <f>IF(AND('基础数据表'!AD107&lt;=0,'基础数据表'!AE107&gt;0),'基础数据表'!AE107*0.5,IF(AND('基础数据表'!AD107&gt;0,'基础数据表'!AE107&lt;=0),'基础数据表'!AD107*0.5,IF(AND('基础数据表'!AD107&gt;0,'基础数据表'!AE107&gt;0),'基础数据表'!AE107*0.5+'基础数据表'!AD107*0.5,0)))</f>
        <v>23.215</v>
      </c>
      <c r="L107" s="59">
        <f>'基础数据表'!AF107</f>
        <v>0</v>
      </c>
      <c r="M107" s="59">
        <f>'基础数据表'!AG107</f>
        <v>2</v>
      </c>
      <c r="N107" s="59">
        <f>IF(AND('基础数据表'!L107=0,'基础数据表'!M107=0),0,1)</f>
        <v>1</v>
      </c>
      <c r="O107" s="59">
        <f>'基础数据表'!K107</f>
        <v>0</v>
      </c>
      <c r="P107" s="58">
        <f>'基础数据表'!P107/'基础数据表'!N107*100</f>
        <v>11.357340720221606</v>
      </c>
      <c r="Q107" s="58">
        <f>'基础数据表'!O107/'基础数据表'!N107*100</f>
        <v>32.13296398891966</v>
      </c>
      <c r="R107" s="58">
        <f>('基础数据表'!Z107+'基础数据表'!AA107)/('基础数据表'!T107+'基础数据表'!U107)*100</f>
        <v>4.642409033877039</v>
      </c>
      <c r="S107" s="58">
        <f>('基础数据表'!Z107+'基础数据表'!AA107)/2/'基础数据表'!P107</f>
        <v>13.085365853658537</v>
      </c>
      <c r="T107" s="59">
        <f>'基础数据表'!R107</f>
        <v>2</v>
      </c>
      <c r="U107" s="59">
        <f>'基础数据表'!AJ107</f>
        <v>2</v>
      </c>
      <c r="V107" s="59">
        <f>'基础数据表'!AI107</f>
        <v>0</v>
      </c>
      <c r="W107" s="59">
        <f>'基础数据表'!AK107</f>
        <v>1</v>
      </c>
      <c r="X107" s="59">
        <f>'基础数据表'!AH107</f>
        <v>2</v>
      </c>
      <c r="Y107" s="51"/>
      <c r="Z107" s="51"/>
      <c r="AA107" s="51"/>
      <c r="AB107" s="51"/>
      <c r="AC107" s="51"/>
      <c r="AD107" s="51"/>
      <c r="AE107" s="51"/>
      <c r="AF107" s="51"/>
      <c r="AG107" s="51"/>
    </row>
    <row r="108" spans="1:33" s="4" customFormat="1" ht="24.75" customHeight="1">
      <c r="A108" s="7">
        <v>105</v>
      </c>
      <c r="B108" s="15" t="s">
        <v>373</v>
      </c>
      <c r="C108" s="15" t="s">
        <v>378</v>
      </c>
      <c r="D108" s="7" t="s">
        <v>379</v>
      </c>
      <c r="E108" s="7">
        <v>13076538340</v>
      </c>
      <c r="F108" s="15" t="s">
        <v>177</v>
      </c>
      <c r="G108" s="54">
        <f>'基础数据表'!J108/'基础数据表'!N108</f>
        <v>812.7179646292275</v>
      </c>
      <c r="H108" s="54">
        <f>('基础数据表'!T108+'基础数据表'!U108)/2/'基础数据表'!N108</f>
        <v>403.92506981073535</v>
      </c>
      <c r="I108" s="56">
        <f>('基础数据表'!AB108+'基础数据表'!AC108)/2/'基础数据表'!J108*100</f>
        <v>10.87054619587003</v>
      </c>
      <c r="J108" s="56">
        <f>IF(AND('基础数据表'!X108&lt;=0,'基础数据表'!Y108&gt;0),'基础数据表'!Y108*0.5,IF(AND('基础数据表'!X108&gt;0,'基础数据表'!Y108&lt;=0),'基础数据表'!X108*0.5,IF(AND('基础数据表'!X108&gt;0,'基础数据表'!Y108&gt;0),'基础数据表'!X108*0.5+'基础数据表'!Y108*0.5,0)))</f>
        <v>17.925</v>
      </c>
      <c r="K108" s="58">
        <f>IF(AND('基础数据表'!AD108&lt;=0,'基础数据表'!AE108&gt;0),'基础数据表'!AE108*0.5,IF(AND('基础数据表'!AD108&gt;0,'基础数据表'!AE108&lt;=0),'基础数据表'!AD108*0.5,IF(AND('基础数据表'!AD108&gt;0,'基础数据表'!AE108&gt;0),'基础数据表'!AE108*0.5+'基础数据表'!AD108*0.5,0)))</f>
        <v>31.35</v>
      </c>
      <c r="L108" s="59">
        <f>'基础数据表'!AF108</f>
        <v>1</v>
      </c>
      <c r="M108" s="59">
        <f>'基础数据表'!AG108</f>
        <v>3</v>
      </c>
      <c r="N108" s="59">
        <f>IF(AND('基础数据表'!L108=0,'基础数据表'!M108=0),0,1)</f>
        <v>1</v>
      </c>
      <c r="O108" s="59">
        <f>'基础数据表'!K108</f>
        <v>1</v>
      </c>
      <c r="P108" s="58">
        <f>'基础数据表'!P108/'基础数据表'!N108*100</f>
        <v>12.162581445857896</v>
      </c>
      <c r="Q108" s="58">
        <f>'基础数据表'!O108/'基础数据表'!N108*100</f>
        <v>30.40645361464474</v>
      </c>
      <c r="R108" s="58">
        <f>('基础数据表'!Z108+'基础数据表'!AA108)/('基础数据表'!T108+'基础数据表'!U108)*100</f>
        <v>3.1118780535860298</v>
      </c>
      <c r="S108" s="58">
        <f>('基础数据表'!Z108+'基础数据表'!AA108)/2/'基础数据表'!P108</f>
        <v>103.34693877551021</v>
      </c>
      <c r="T108" s="59">
        <f>'基础数据表'!R108</f>
        <v>3</v>
      </c>
      <c r="U108" s="59">
        <f>'基础数据表'!AJ108</f>
        <v>2</v>
      </c>
      <c r="V108" s="59">
        <f>'基础数据表'!AI108</f>
        <v>2</v>
      </c>
      <c r="W108" s="59">
        <f>'基础数据表'!AK108</f>
        <v>1</v>
      </c>
      <c r="X108" s="59">
        <f>'基础数据表'!AH108</f>
        <v>3</v>
      </c>
      <c r="Y108" s="51"/>
      <c r="Z108" s="51"/>
      <c r="AA108" s="51"/>
      <c r="AB108" s="51"/>
      <c r="AC108" s="51"/>
      <c r="AD108" s="51"/>
      <c r="AE108" s="51"/>
      <c r="AF108" s="51"/>
      <c r="AG108" s="51"/>
    </row>
    <row r="109" spans="1:33" s="4" customFormat="1" ht="24.75" customHeight="1">
      <c r="A109" s="7">
        <v>106</v>
      </c>
      <c r="B109" s="15" t="s">
        <v>373</v>
      </c>
      <c r="C109" s="15" t="s">
        <v>380</v>
      </c>
      <c r="D109" s="7" t="s">
        <v>381</v>
      </c>
      <c r="E109" s="7">
        <v>13927026839</v>
      </c>
      <c r="F109" s="15" t="s">
        <v>195</v>
      </c>
      <c r="G109" s="54">
        <f>'基础数据表'!J109/'基础数据表'!N109</f>
        <v>190.5866028708134</v>
      </c>
      <c r="H109" s="54">
        <f>('基础数据表'!T109+'基础数据表'!U109)/2/'基础数据表'!N109</f>
        <v>47.088995215311</v>
      </c>
      <c r="I109" s="56">
        <f>('基础数据表'!AB109+'基础数据表'!AC109)/2/'基础数据表'!J109*100</f>
        <v>6.431164423110719</v>
      </c>
      <c r="J109" s="56">
        <f>IF(AND('基础数据表'!X109&lt;=0,'基础数据表'!Y109&gt;0),'基础数据表'!Y109*0.5,IF(AND('基础数据表'!X109&gt;0,'基础数据表'!Y109&lt;=0),'基础数据表'!X109*0.5,IF(AND('基础数据表'!X109&gt;0,'基础数据表'!Y109&gt;0),'基础数据表'!X109*0.5+'基础数据表'!Y109*0.5,0)))</f>
        <v>17.235</v>
      </c>
      <c r="K109" s="58">
        <f>IF(AND('基础数据表'!AD109&lt;=0,'基础数据表'!AE109&gt;0),'基础数据表'!AE109*0.5,IF(AND('基础数据表'!AD109&gt;0,'基础数据表'!AE109&lt;=0),'基础数据表'!AD109*0.5,IF(AND('基础数据表'!AD109&gt;0,'基础数据表'!AE109&gt;0),'基础数据表'!AE109*0.5+'基础数据表'!AD109*0.5,0)))</f>
        <v>16.98</v>
      </c>
      <c r="L109" s="59">
        <f>'基础数据表'!AF109</f>
        <v>2</v>
      </c>
      <c r="M109" s="59">
        <f>'基础数据表'!AG109</f>
        <v>2</v>
      </c>
      <c r="N109" s="59">
        <f>IF(AND('基础数据表'!L109=0,'基础数据表'!M109=0),0,1)</f>
        <v>1</v>
      </c>
      <c r="O109" s="59">
        <f>'基础数据表'!K109</f>
        <v>1</v>
      </c>
      <c r="P109" s="58">
        <f>'基础数据表'!P109/'基础数据表'!N109*100</f>
        <v>18.277511961722485</v>
      </c>
      <c r="Q109" s="58">
        <f>'基础数据表'!O109/'基础数据表'!N109*100</f>
        <v>31.483253588516746</v>
      </c>
      <c r="R109" s="58">
        <f>('基础数据表'!Z109+'基础数据表'!AA109)/('基础数据表'!T109+'基础数据表'!U109)*100</f>
        <v>3.548203544139164</v>
      </c>
      <c r="S109" s="58">
        <f>('基础数据表'!Z109+'基础数据表'!AA109)/2/'基础数据表'!P109</f>
        <v>9.141361256544503</v>
      </c>
      <c r="T109" s="59">
        <f>'基础数据表'!R109</f>
        <v>3</v>
      </c>
      <c r="U109" s="59">
        <f>'基础数据表'!AJ109</f>
        <v>2</v>
      </c>
      <c r="V109" s="59">
        <f>'基础数据表'!AI109</f>
        <v>2</v>
      </c>
      <c r="W109" s="59">
        <f>'基础数据表'!AK109</f>
        <v>2</v>
      </c>
      <c r="X109" s="59">
        <f>'基础数据表'!AH109</f>
        <v>2</v>
      </c>
      <c r="Y109" s="51"/>
      <c r="Z109" s="51"/>
      <c r="AA109" s="51"/>
      <c r="AB109" s="51"/>
      <c r="AC109" s="51"/>
      <c r="AD109" s="51"/>
      <c r="AE109" s="51"/>
      <c r="AF109" s="51"/>
      <c r="AG109" s="51"/>
    </row>
    <row r="110" spans="1:33" s="4" customFormat="1" ht="24.75" customHeight="1">
      <c r="A110" s="7">
        <v>107</v>
      </c>
      <c r="B110" s="15" t="s">
        <v>382</v>
      </c>
      <c r="C110" s="15" t="s">
        <v>383</v>
      </c>
      <c r="D110" s="7" t="s">
        <v>384</v>
      </c>
      <c r="E110" s="7">
        <v>15907662413</v>
      </c>
      <c r="F110" s="15" t="s">
        <v>177</v>
      </c>
      <c r="G110" s="54">
        <f>'基础数据表'!J110/'基础数据表'!N110</f>
        <v>265.1965579710145</v>
      </c>
      <c r="H110" s="54">
        <f>('基础数据表'!T110+'基础数据表'!U110)/2/'基础数据表'!N110</f>
        <v>74.02649758454106</v>
      </c>
      <c r="I110" s="56">
        <f>('基础数据表'!AB110+'基础数据表'!AC110)/2/'基础数据表'!J110*100</f>
        <v>11.598178818691359</v>
      </c>
      <c r="J110" s="56">
        <f>IF(AND('基础数据表'!X110&lt;=0,'基础数据表'!Y110&gt;0),'基础数据表'!Y110*0.5,IF(AND('基础数据表'!X110&gt;0,'基础数据表'!Y110&lt;=0),'基础数据表'!X110*0.5,IF(AND('基础数据表'!X110&gt;0,'基础数据表'!Y110&gt;0),'基础数据表'!X110*0.5+'基础数据表'!Y110*0.5,0)))</f>
        <v>10.065</v>
      </c>
      <c r="K110" s="58">
        <f>IF(AND('基础数据表'!AD110&lt;=0,'基础数据表'!AE110&gt;0),'基础数据表'!AE110*0.5,IF(AND('基础数据表'!AD110&gt;0,'基础数据表'!AE110&lt;=0),'基础数据表'!AD110*0.5,IF(AND('基础数据表'!AD110&gt;0,'基础数据表'!AE110&gt;0),'基础数据表'!AE110*0.5+'基础数据表'!AD110*0.5,0)))</f>
        <v>24.24</v>
      </c>
      <c r="L110" s="59">
        <f>'基础数据表'!AF110</f>
        <v>2</v>
      </c>
      <c r="M110" s="59">
        <f>'基础数据表'!AG110</f>
        <v>2</v>
      </c>
      <c r="N110" s="59">
        <f>IF(AND('基础数据表'!L110=0,'基础数据表'!M110=0),0,1)</f>
        <v>1</v>
      </c>
      <c r="O110" s="59">
        <f>'基础数据表'!K110</f>
        <v>1</v>
      </c>
      <c r="P110" s="58">
        <f>'基础数据表'!P110/'基础数据表'!N110*100</f>
        <v>12.318840579710146</v>
      </c>
      <c r="Q110" s="58">
        <f>'基础数据表'!O110/'基础数据表'!N110*100</f>
        <v>36.594202898550726</v>
      </c>
      <c r="R110" s="58">
        <f>('基础数据表'!Z110+'基础数据表'!AA110)/('基础数据表'!T110+'基础数据表'!U110)*100</f>
        <v>3.6636574512912703</v>
      </c>
      <c r="S110" s="58">
        <f>('基础数据表'!Z110+'基础数据表'!AA110)/2/'基础数据表'!P110</f>
        <v>22.015686274509807</v>
      </c>
      <c r="T110" s="59">
        <f>'基础数据表'!R110</f>
        <v>2</v>
      </c>
      <c r="U110" s="59">
        <f>'基础数据表'!AJ110</f>
        <v>2</v>
      </c>
      <c r="V110" s="59">
        <f>'基础数据表'!AI110</f>
        <v>2</v>
      </c>
      <c r="W110" s="59">
        <f>'基础数据表'!AK110</f>
        <v>2</v>
      </c>
      <c r="X110" s="59">
        <f>'基础数据表'!AH110</f>
        <v>3</v>
      </c>
      <c r="Y110" s="51"/>
      <c r="Z110" s="51"/>
      <c r="AA110" s="51"/>
      <c r="AB110" s="51"/>
      <c r="AC110" s="51"/>
      <c r="AD110" s="51"/>
      <c r="AE110" s="51"/>
      <c r="AF110" s="51"/>
      <c r="AG110" s="51"/>
    </row>
    <row r="111" spans="1:33" s="4" customFormat="1" ht="24.75" customHeight="1">
      <c r="A111" s="7">
        <v>108</v>
      </c>
      <c r="B111" s="15" t="s">
        <v>385</v>
      </c>
      <c r="C111" s="15" t="s">
        <v>386</v>
      </c>
      <c r="D111" s="7" t="s">
        <v>387</v>
      </c>
      <c r="E111" s="7">
        <v>29218830</v>
      </c>
      <c r="F111" s="15" t="s">
        <v>127</v>
      </c>
      <c r="G111" s="54">
        <f>'基础数据表'!J111/'基础数据表'!N111</f>
        <v>201.06794326241135</v>
      </c>
      <c r="H111" s="54">
        <f>('基础数据表'!T111+'基础数据表'!U111)/2/'基础数据表'!N111</f>
        <v>109.31585106382978</v>
      </c>
      <c r="I111" s="56">
        <f>('基础数据表'!AB111+'基础数据表'!AC111)/2/'基础数据表'!J111*100</f>
        <v>15.182370166677364</v>
      </c>
      <c r="J111" s="56">
        <f>IF(AND('基础数据表'!X111&lt;=0,'基础数据表'!Y111&gt;0),'基础数据表'!Y111*0.5,IF(AND('基础数据表'!X111&gt;0,'基础数据表'!Y111&lt;=0),'基础数据表'!X111*0.5,IF(AND('基础数据表'!X111&gt;0,'基础数据表'!Y111&gt;0),'基础数据表'!X111*0.5+'基础数据表'!Y111*0.5,0)))</f>
        <v>2.815</v>
      </c>
      <c r="K111" s="58">
        <f>IF(AND('基础数据表'!AD111&lt;=0,'基础数据表'!AE111&gt;0),'基础数据表'!AE111*0.5,IF(AND('基础数据表'!AD111&gt;0,'基础数据表'!AE111&lt;=0),'基础数据表'!AD111*0.5,IF(AND('基础数据表'!AD111&gt;0,'基础数据表'!AE111&gt;0),'基础数据表'!AE111*0.5+'基础数据表'!AD111*0.5,0)))</f>
        <v>8.36</v>
      </c>
      <c r="L111" s="59">
        <f>'基础数据表'!AF111</f>
        <v>1</v>
      </c>
      <c r="M111" s="59">
        <f>'基础数据表'!AG111</f>
        <v>2</v>
      </c>
      <c r="N111" s="59">
        <f>IF(AND('基础数据表'!L111=0,'基础数据表'!M111=0),0,1)</f>
        <v>1</v>
      </c>
      <c r="O111" s="59">
        <f>'基础数据表'!K111</f>
        <v>0</v>
      </c>
      <c r="P111" s="58">
        <f>'基础数据表'!P111/'基础数据表'!N111*100</f>
        <v>56.73758865248227</v>
      </c>
      <c r="Q111" s="58">
        <f>'基础数据表'!O111/'基础数据表'!N111*100</f>
        <v>87.2340425531915</v>
      </c>
      <c r="R111" s="58">
        <f>('基础数据表'!Z111+'基础数据表'!AA111)/('基础数据表'!T111+'基础数据表'!U111)*100</f>
        <v>28.003537150952067</v>
      </c>
      <c r="S111" s="58">
        <f>('基础数据表'!Z111+'基础数据表'!AA111)/2/'基础数据表'!P111</f>
        <v>53.9541875</v>
      </c>
      <c r="T111" s="59">
        <f>'基础数据表'!R111</f>
        <v>2</v>
      </c>
      <c r="U111" s="59">
        <f>'基础数据表'!AJ111</f>
        <v>1</v>
      </c>
      <c r="V111" s="59">
        <f>'基础数据表'!AI111</f>
        <v>1</v>
      </c>
      <c r="W111" s="59">
        <f>'基础数据表'!AK111</f>
        <v>1</v>
      </c>
      <c r="X111" s="59">
        <f>'基础数据表'!AH111</f>
        <v>3</v>
      </c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spans="1:33" s="4" customFormat="1" ht="24">
      <c r="A112" s="7">
        <v>109</v>
      </c>
      <c r="B112" s="15" t="s">
        <v>385</v>
      </c>
      <c r="C112" s="15" t="s">
        <v>388</v>
      </c>
      <c r="D112" s="7" t="s">
        <v>389</v>
      </c>
      <c r="E112" s="7" t="s">
        <v>390</v>
      </c>
      <c r="F112" s="15" t="s">
        <v>182</v>
      </c>
      <c r="G112" s="54">
        <f>'基础数据表'!J112/'基础数据表'!N112</f>
        <v>182.946069022869</v>
      </c>
      <c r="H112" s="54">
        <f>('基础数据表'!T112+'基础数据表'!U112)/2/'基础数据表'!N112</f>
        <v>258.2815031185031</v>
      </c>
      <c r="I112" s="56">
        <f>('基础数据表'!AB112+'基础数据表'!AC112)/2/'基础数据表'!J112*100</f>
        <v>5.184675535156975</v>
      </c>
      <c r="J112" s="56">
        <f>IF(AND('基础数据表'!X112&lt;=0,'基础数据表'!Y112&gt;0),'基础数据表'!Y112*0.5,IF(AND('基础数据表'!X112&gt;0,'基础数据表'!Y112&lt;=0),'基础数据表'!X112*0.5,IF(AND('基础数据表'!X112&gt;0,'基础数据表'!Y112&gt;0),'基础数据表'!X112*0.5+'基础数据表'!Y112*0.5,0)))</f>
        <v>13.64</v>
      </c>
      <c r="K112" s="58">
        <f>IF(AND('基础数据表'!AD112&lt;=0,'基础数据表'!AE112&gt;0),'基础数据表'!AE112*0.5,IF(AND('基础数据表'!AD112&gt;0,'基础数据表'!AE112&lt;=0),'基础数据表'!AD112*0.5,IF(AND('基础数据表'!AD112&gt;0,'基础数据表'!AE112&gt;0),'基础数据表'!AE112*0.5+'基础数据表'!AD112*0.5,0)))</f>
        <v>5</v>
      </c>
      <c r="L112" s="59">
        <f>'基础数据表'!AF112</f>
        <v>2</v>
      </c>
      <c r="M112" s="59">
        <f>'基础数据表'!AG112</f>
        <v>2</v>
      </c>
      <c r="N112" s="59">
        <f>IF(AND('基础数据表'!L112=0,'基础数据表'!M112=0),0,1)</f>
        <v>1</v>
      </c>
      <c r="O112" s="59">
        <f>'基础数据表'!K112</f>
        <v>0</v>
      </c>
      <c r="P112" s="58">
        <f>'基础数据表'!P112/'基础数据表'!N112*100</f>
        <v>12.573804573804573</v>
      </c>
      <c r="Q112" s="58">
        <f>'基础数据表'!O112/'基础数据表'!N112*100</f>
        <v>30.103950103950105</v>
      </c>
      <c r="R112" s="58">
        <f>('基础数据表'!Z112+'基础数据表'!AA112)/('基础数据表'!T112+'基础数据表'!U112)*100</f>
        <v>3.1999950931071255</v>
      </c>
      <c r="S112" s="58">
        <f>('基础数据表'!Z112+'基础数据表'!AA112)/2/'基础数据表'!P112</f>
        <v>65.73185846560847</v>
      </c>
      <c r="T112" s="59">
        <f>'基础数据表'!R112</f>
        <v>3</v>
      </c>
      <c r="U112" s="59">
        <f>'基础数据表'!AJ112</f>
        <v>2</v>
      </c>
      <c r="V112" s="59">
        <f>'基础数据表'!AI112</f>
        <v>2</v>
      </c>
      <c r="W112" s="59">
        <f>'基础数据表'!AK112</f>
        <v>3</v>
      </c>
      <c r="X112" s="59">
        <f>'基础数据表'!AH112</f>
        <v>3</v>
      </c>
      <c r="Y112" s="51"/>
      <c r="Z112" s="51"/>
      <c r="AA112" s="51"/>
      <c r="AB112" s="51"/>
      <c r="AC112" s="51"/>
      <c r="AD112" s="51"/>
      <c r="AE112" s="51"/>
      <c r="AF112" s="51"/>
      <c r="AG112" s="51"/>
    </row>
    <row r="113" spans="1:24" ht="24">
      <c r="A113" s="7">
        <v>110</v>
      </c>
      <c r="B113" s="15" t="s">
        <v>385</v>
      </c>
      <c r="C113" s="15" t="s">
        <v>391</v>
      </c>
      <c r="D113" s="7" t="s">
        <v>392</v>
      </c>
      <c r="E113" s="7">
        <v>18923238020</v>
      </c>
      <c r="F113" s="15" t="s">
        <v>182</v>
      </c>
      <c r="G113" s="54">
        <f>'基础数据表'!J113/'基础数据表'!N113</f>
        <v>154.37270188503607</v>
      </c>
      <c r="H113" s="54">
        <f>('基础数据表'!T113+'基础数据表'!U113)/2/'基础数据表'!N113</f>
        <v>296.1044915057017</v>
      </c>
      <c r="I113" s="56">
        <f>('基础数据表'!AB113+'基础数据表'!AC113)/2/'基础数据表'!J113*100</f>
        <v>15.055827370449068</v>
      </c>
      <c r="J113" s="56">
        <f>IF(AND('基础数据表'!X113&lt;=0,'基础数据表'!Y113&gt;0),'基础数据表'!Y113*0.5,IF(AND('基础数据表'!X113&gt;0,'基础数据表'!Y113&lt;=0),'基础数据表'!X113*0.5,IF(AND('基础数据表'!X113&gt;0,'基础数据表'!Y113&gt;0),'基础数据表'!X113*0.5+'基础数据表'!Y113*0.5,0)))</f>
        <v>18.71</v>
      </c>
      <c r="K113" s="58">
        <f>IF(AND('基础数据表'!AD113&lt;=0,'基础数据表'!AE113&gt;0),'基础数据表'!AE113*0.5,IF(AND('基础数据表'!AD113&gt;0,'基础数据表'!AE113&lt;=0),'基础数据表'!AD113*0.5,IF(AND('基础数据表'!AD113&gt;0,'基础数据表'!AE113&gt;0),'基础数据表'!AE113*0.5+'基础数据表'!AD113*0.5,0)))</f>
        <v>30.55</v>
      </c>
      <c r="L113" s="59">
        <f>'基础数据表'!AF113</f>
        <v>2</v>
      </c>
      <c r="M113" s="59">
        <f>'基础数据表'!AG113</f>
        <v>2</v>
      </c>
      <c r="N113" s="59">
        <f>IF(AND('基础数据表'!L113=0,'基础数据表'!M113=0),0,1)</f>
        <v>1</v>
      </c>
      <c r="O113" s="59">
        <f>'基础数据表'!K113</f>
        <v>1</v>
      </c>
      <c r="P113" s="58">
        <f>'基础数据表'!P113/'基础数据表'!N113*100</f>
        <v>10.961135676053061</v>
      </c>
      <c r="Q113" s="58">
        <f>'基础数据表'!O113/'基础数据表'!N113*100</f>
        <v>30.986734931347453</v>
      </c>
      <c r="R113" s="58">
        <f>('基础数据表'!Z113+'基础数据表'!AA113)/('基础数据表'!T113+'基础数据表'!U113)*100</f>
        <v>3.068724206416261</v>
      </c>
      <c r="S113" s="58">
        <f>('基础数据表'!Z113+'基础数据表'!AA113)/2/'基础数据表'!P113</f>
        <v>82.89861995753715</v>
      </c>
      <c r="T113" s="59">
        <f>'基础数据表'!R113</f>
        <v>3</v>
      </c>
      <c r="U113" s="59">
        <f>'基础数据表'!AJ113</f>
        <v>2</v>
      </c>
      <c r="V113" s="59">
        <f>'基础数据表'!AI113</f>
        <v>1</v>
      </c>
      <c r="W113" s="59">
        <f>'基础数据表'!AK113</f>
        <v>1</v>
      </c>
      <c r="X113" s="59">
        <f>'基础数据表'!AH113</f>
        <v>3</v>
      </c>
    </row>
    <row r="114" spans="1:24" ht="24">
      <c r="A114" s="7">
        <v>111</v>
      </c>
      <c r="B114" s="15" t="s">
        <v>385</v>
      </c>
      <c r="C114" s="15" t="s">
        <v>393</v>
      </c>
      <c r="D114" s="7" t="s">
        <v>394</v>
      </c>
      <c r="E114" s="7">
        <v>18566328331</v>
      </c>
      <c r="F114" s="15" t="s">
        <v>182</v>
      </c>
      <c r="G114" s="54">
        <f>'基础数据表'!J114/'基础数据表'!N114</f>
        <v>68.949</v>
      </c>
      <c r="H114" s="54">
        <f>('基础数据表'!T114+'基础数据表'!U114)/2/'基础数据表'!N114</f>
        <v>115.18625</v>
      </c>
      <c r="I114" s="56">
        <f>('基础数据表'!AB114+'基础数据表'!AC114)/2/'基础数据表'!J114*100</f>
        <v>13.29859751410463</v>
      </c>
      <c r="J114" s="56">
        <f>IF(AND('基础数据表'!X114&lt;=0,'基础数据表'!Y114&gt;0),'基础数据表'!Y114*0.5,IF(AND('基础数据表'!X114&gt;0,'基础数据表'!Y114&lt;=0),'基础数据表'!X114*0.5,IF(AND('基础数据表'!X114&gt;0,'基础数据表'!Y114&gt;0),'基础数据表'!X114*0.5+'基础数据表'!Y114*0.5,0)))</f>
        <v>17.5</v>
      </c>
      <c r="K114" s="58">
        <f>IF(AND('基础数据表'!AD114&lt;=0,'基础数据表'!AE114&gt;0),'基础数据表'!AE114*0.5,IF(AND('基础数据表'!AD114&gt;0,'基础数据表'!AE114&lt;=0),'基础数据表'!AD114*0.5,IF(AND('基础数据表'!AD114&gt;0,'基础数据表'!AE114&gt;0),'基础数据表'!AE114*0.5+'基础数据表'!AD114*0.5,0)))</f>
        <v>39.5</v>
      </c>
      <c r="L114" s="59">
        <f>'基础数据表'!AF114</f>
        <v>2</v>
      </c>
      <c r="M114" s="59">
        <f>'基础数据表'!AG114</f>
        <v>2</v>
      </c>
      <c r="N114" s="59">
        <f>IF(AND('基础数据表'!L114=0,'基础数据表'!M114=0),0,1)</f>
        <v>1</v>
      </c>
      <c r="O114" s="59">
        <f>'基础数据表'!K114</f>
        <v>1</v>
      </c>
      <c r="P114" s="58">
        <f>'基础数据表'!P114/'基础数据表'!N114*100</f>
        <v>20.5</v>
      </c>
      <c r="Q114" s="58">
        <f>'基础数据表'!O114/'基础数据表'!N114*100</f>
        <v>42.3</v>
      </c>
      <c r="R114" s="58">
        <f>('基础数据表'!Z114+'基础数据表'!AA114)/('基础数据表'!T114+'基础数据表'!U114)*100</f>
        <v>4.503141651021715</v>
      </c>
      <c r="S114" s="58">
        <f>('基础数据表'!Z114+'基础数据表'!AA114)/2/'基础数据表'!P114</f>
        <v>25.302439024390242</v>
      </c>
      <c r="T114" s="59">
        <f>'基础数据表'!R114</f>
        <v>3</v>
      </c>
      <c r="U114" s="59">
        <f>'基础数据表'!AJ114</f>
        <v>2</v>
      </c>
      <c r="V114" s="59">
        <f>'基础数据表'!AI114</f>
        <v>2</v>
      </c>
      <c r="W114" s="59">
        <f>'基础数据表'!AK114</f>
        <v>1</v>
      </c>
      <c r="X114" s="59">
        <f>'基础数据表'!AH114</f>
        <v>3</v>
      </c>
    </row>
    <row r="115" spans="1:24" ht="24">
      <c r="A115" s="7">
        <v>112</v>
      </c>
      <c r="B115" s="15" t="s">
        <v>385</v>
      </c>
      <c r="C115" s="15" t="s">
        <v>395</v>
      </c>
      <c r="D115" s="7" t="s">
        <v>396</v>
      </c>
      <c r="E115" s="7">
        <v>13434886737</v>
      </c>
      <c r="F115" s="15" t="s">
        <v>182</v>
      </c>
      <c r="G115" s="54">
        <f>'基础数据表'!J115/'基础数据表'!N115</f>
        <v>165.20146900752417</v>
      </c>
      <c r="H115" s="54">
        <f>('基础数据表'!T115+'基础数据表'!U115)/2/'基础数据表'!N115</f>
        <v>268.49337155141524</v>
      </c>
      <c r="I115" s="56">
        <f>('基础数据表'!AB115+'基础数据表'!AC115)/2/'基础数据表'!J115*100</f>
        <v>12.072476784261553</v>
      </c>
      <c r="J115" s="56">
        <f>IF(AND('基础数据表'!X115&lt;=0,'基础数据表'!Y115&gt;0),'基础数据表'!Y115*0.5,IF(AND('基础数据表'!X115&gt;0,'基础数据表'!Y115&lt;=0),'基础数据表'!X115*0.5,IF(AND('基础数据表'!X115&gt;0,'基础数据表'!Y115&gt;0),'基础数据表'!X115*0.5+'基础数据表'!Y115*0.5,0)))</f>
        <v>23.950000000000003</v>
      </c>
      <c r="K115" s="58">
        <f>IF(AND('基础数据表'!AD115&lt;=0,'基础数据表'!AE115&gt;0),'基础数据表'!AE115*0.5,IF(AND('基础数据表'!AD115&gt;0,'基础数据表'!AE115&lt;=0),'基础数据表'!AD115*0.5,IF(AND('基础数据表'!AD115&gt;0,'基础数据表'!AE115&gt;0),'基础数据表'!AE115*0.5+'基础数据表'!AD115*0.5,0)))</f>
        <v>15.8</v>
      </c>
      <c r="L115" s="59">
        <f>'基础数据表'!AF115</f>
        <v>2</v>
      </c>
      <c r="M115" s="59">
        <f>'基础数据表'!AG115</f>
        <v>2</v>
      </c>
      <c r="N115" s="59">
        <f>IF(AND('基础数据表'!L115=0,'基础数据表'!M115=0),0,1)</f>
        <v>1</v>
      </c>
      <c r="O115" s="59">
        <f>'基础数据表'!K115</f>
        <v>0</v>
      </c>
      <c r="P115" s="58">
        <f>'基础数据表'!P115/'基础数据表'!N115*100</f>
        <v>28.018631314940883</v>
      </c>
      <c r="Q115" s="58">
        <f>'基础数据表'!O115/'基础数据表'!N115*100</f>
        <v>34.145467574346114</v>
      </c>
      <c r="R115" s="58">
        <f>('基础数据表'!Z115+'基础数据表'!AA115)/('基础数据表'!T115+'基础数据表'!U115)*100</f>
        <v>3.2700352965510797</v>
      </c>
      <c r="S115" s="58">
        <f>('基础数据表'!Z115+'基础数据表'!AA115)/2/'基础数据表'!P115</f>
        <v>31.335677749360613</v>
      </c>
      <c r="T115" s="59">
        <f>'基础数据表'!R115</f>
        <v>2</v>
      </c>
      <c r="U115" s="59">
        <f>'基础数据表'!AJ115</f>
        <v>1</v>
      </c>
      <c r="V115" s="59">
        <f>'基础数据表'!AI115</f>
        <v>2</v>
      </c>
      <c r="W115" s="59">
        <f>'基础数据表'!AK115</f>
        <v>0</v>
      </c>
      <c r="X115" s="59">
        <f>'基础数据表'!AH115</f>
        <v>2</v>
      </c>
    </row>
    <row r="116" spans="1:24" ht="24">
      <c r="A116" s="7">
        <v>113</v>
      </c>
      <c r="B116" s="15" t="s">
        <v>385</v>
      </c>
      <c r="C116" s="15" t="s">
        <v>397</v>
      </c>
      <c r="D116" s="7" t="s">
        <v>398</v>
      </c>
      <c r="E116" s="7">
        <v>13380523717</v>
      </c>
      <c r="F116" s="15" t="s">
        <v>182</v>
      </c>
      <c r="G116" s="54">
        <f>'基础数据表'!J116/'基础数据表'!N116</f>
        <v>206.7324840764331</v>
      </c>
      <c r="H116" s="54">
        <f>('基础数据表'!T116+'基础数据表'!U116)/2/'基础数据表'!N116</f>
        <v>183.1397735314933</v>
      </c>
      <c r="I116" s="56">
        <f>('基础数据表'!AB116+'基础数据表'!AC116)/2/'基础数据表'!J116*100</f>
        <v>12.32570957129604</v>
      </c>
      <c r="J116" s="56">
        <f>IF(AND('基础数据表'!X116&lt;=0,'基础数据表'!Y116&gt;0),'基础数据表'!Y116*0.5,IF(AND('基础数据表'!X116&gt;0,'基础数据表'!Y116&lt;=0),'基础数据表'!X116*0.5,IF(AND('基础数据表'!X116&gt;0,'基础数据表'!Y116&gt;0),'基础数据表'!X116*0.5+'基础数据表'!Y116*0.5,0)))</f>
        <v>8.4</v>
      </c>
      <c r="K116" s="58">
        <f>IF(AND('基础数据表'!AD116&lt;=0,'基础数据表'!AE116&gt;0),'基础数据表'!AE116*0.5,IF(AND('基础数据表'!AD116&gt;0,'基础数据表'!AE116&lt;=0),'基础数据表'!AD116*0.5,IF(AND('基础数据表'!AD116&gt;0,'基础数据表'!AE116&gt;0),'基础数据表'!AE116*0.5+'基础数据表'!AD116*0.5,0)))</f>
        <v>28.55</v>
      </c>
      <c r="L116" s="59">
        <f>'基础数据表'!AF116</f>
        <v>2</v>
      </c>
      <c r="M116" s="59">
        <f>'基础数据表'!AG116</f>
        <v>2</v>
      </c>
      <c r="N116" s="59">
        <f>IF(AND('基础数据表'!L116=0,'基础数据表'!M116=0),0,1)</f>
        <v>1</v>
      </c>
      <c r="O116" s="59">
        <f>'基础数据表'!K116</f>
        <v>1</v>
      </c>
      <c r="P116" s="58">
        <f>'基础数据表'!P116/'基础数据表'!N116*100</f>
        <v>14.64968152866242</v>
      </c>
      <c r="Q116" s="58">
        <f>'基础数据表'!O116/'基础数据表'!N116*100</f>
        <v>40.976645435244166</v>
      </c>
      <c r="R116" s="58">
        <f>('基础数据表'!Z116+'基础数据表'!AA116)/('基础数据表'!T116+'基础数据表'!U116)*100</f>
        <v>3.3668049455804523</v>
      </c>
      <c r="S116" s="58">
        <f>('基础数据表'!Z116+'基础数据表'!AA116)/2/'基础数据表'!P116</f>
        <v>42.089371980676326</v>
      </c>
      <c r="T116" s="59">
        <f>'基础数据表'!R116</f>
        <v>3</v>
      </c>
      <c r="U116" s="59">
        <f>'基础数据表'!AJ116</f>
        <v>2</v>
      </c>
      <c r="V116" s="59">
        <f>'基础数据表'!AI116</f>
        <v>1</v>
      </c>
      <c r="W116" s="59">
        <f>'基础数据表'!AK116</f>
        <v>1</v>
      </c>
      <c r="X116" s="59">
        <f>'基础数据表'!AH116</f>
        <v>3</v>
      </c>
    </row>
    <row r="117" spans="1:24" ht="24">
      <c r="A117" s="7">
        <v>114</v>
      </c>
      <c r="B117" s="15" t="s">
        <v>385</v>
      </c>
      <c r="C117" s="15" t="s">
        <v>399</v>
      </c>
      <c r="D117" s="7" t="s">
        <v>400</v>
      </c>
      <c r="E117" s="7" t="s">
        <v>401</v>
      </c>
      <c r="F117" s="15" t="s">
        <v>195</v>
      </c>
      <c r="G117" s="54">
        <f>'基础数据表'!J117/'基础数据表'!N117</f>
        <v>67.08196581196582</v>
      </c>
      <c r="H117" s="54">
        <f>('基础数据表'!T117+'基础数据表'!U117)/2/'基础数据表'!N117</f>
        <v>71.15443129520052</v>
      </c>
      <c r="I117" s="56">
        <f>('基础数据表'!AB117+'基础数据表'!AC117)/2/'基础数据表'!J117*100</f>
        <v>9.723936695341749</v>
      </c>
      <c r="J117" s="56">
        <f>IF(AND('基础数据表'!X117&lt;=0,'基础数据表'!Y117&gt;0),'基础数据表'!Y117*0.5,IF(AND('基础数据表'!X117&gt;0,'基础数据表'!Y117&lt;=0),'基础数据表'!X117*0.5,IF(AND('基础数据表'!X117&gt;0,'基础数据表'!Y117&gt;0),'基础数据表'!X117*0.5+'基础数据表'!Y117*0.5,0)))</f>
        <v>19.345</v>
      </c>
      <c r="K117" s="58">
        <f>IF(AND('基础数据表'!AD117&lt;=0,'基础数据表'!AE117&gt;0),'基础数据表'!AE117*0.5,IF(AND('基础数据表'!AD117&gt;0,'基础数据表'!AE117&lt;=0),'基础数据表'!AD117*0.5,IF(AND('基础数据表'!AD117&gt;0,'基础数据表'!AE117&gt;0),'基础数据表'!AE117*0.5+'基础数据表'!AD117*0.5,0)))</f>
        <v>4.375</v>
      </c>
      <c r="L117" s="59">
        <f>'基础数据表'!AF117</f>
        <v>1</v>
      </c>
      <c r="M117" s="59">
        <f>'基础数据表'!AG117</f>
        <v>2</v>
      </c>
      <c r="N117" s="59">
        <f>IF(AND('基础数据表'!L117=0,'基础数据表'!M117=0),0,1)</f>
        <v>1</v>
      </c>
      <c r="O117" s="59">
        <f>'基础数据表'!K117</f>
        <v>1</v>
      </c>
      <c r="P117" s="58">
        <f>'基础数据表'!P117/'基础数据表'!N117*100</f>
        <v>12.360289283366207</v>
      </c>
      <c r="Q117" s="58">
        <f>'基础数据表'!O117/'基础数据表'!N117*100</f>
        <v>32.084155161078236</v>
      </c>
      <c r="R117" s="58">
        <f>('基础数据表'!Z117+'基础数据表'!AA117)/('基础数据表'!T117+'基础数据表'!U117)*100</f>
        <v>3.5643319726915617</v>
      </c>
      <c r="S117" s="58">
        <f>('基础数据表'!Z117+'基础数据表'!AA117)/2/'基础数据表'!P117</f>
        <v>20.51877659574468</v>
      </c>
      <c r="T117" s="59">
        <f>'基础数据表'!R117</f>
        <v>3</v>
      </c>
      <c r="U117" s="59">
        <f>'基础数据表'!AJ117</f>
        <v>1</v>
      </c>
      <c r="V117" s="59">
        <f>'基础数据表'!AI117</f>
        <v>2</v>
      </c>
      <c r="W117" s="59">
        <f>'基础数据表'!AK117</f>
        <v>1</v>
      </c>
      <c r="X117" s="59">
        <f>'基础数据表'!AH117</f>
        <v>3</v>
      </c>
    </row>
    <row r="118" spans="1:220" ht="24">
      <c r="A118" s="7">
        <v>115</v>
      </c>
      <c r="B118" s="15" t="s">
        <v>385</v>
      </c>
      <c r="C118" s="15" t="s">
        <v>402</v>
      </c>
      <c r="D118" s="7" t="s">
        <v>403</v>
      </c>
      <c r="E118" s="7" t="s">
        <v>404</v>
      </c>
      <c r="F118" s="15" t="s">
        <v>195</v>
      </c>
      <c r="G118" s="54">
        <f>'基础数据表'!J118/'基础数据表'!N118</f>
        <v>174.0792349726776</v>
      </c>
      <c r="H118" s="54">
        <f>('基础数据表'!T118+'基础数据表'!U118)/2/'基础数据表'!N118</f>
        <v>86.97199453551913</v>
      </c>
      <c r="I118" s="56">
        <f>('基础数据表'!AB118+'基础数据表'!AC118)/2/'基础数据表'!J118*100</f>
        <v>3.499678244628255</v>
      </c>
      <c r="J118" s="56">
        <f>IF(AND('基础数据表'!X118&lt;=0,'基础数据表'!Y118&gt;0),'基础数据表'!Y118*0.5,IF(AND('基础数据表'!X118&gt;0,'基础数据表'!Y118&lt;=0),'基础数据表'!X118*0.5,IF(AND('基础数据表'!X118&gt;0,'基础数据表'!Y118&gt;0),'基础数据表'!X118*0.5+'基础数据表'!Y118*0.5,0)))</f>
        <v>1.15</v>
      </c>
      <c r="K118" s="58">
        <f>IF(AND('基础数据表'!AD118&lt;=0,'基础数据表'!AE118&gt;0),'基础数据表'!AE118*0.5,IF(AND('基础数据表'!AD118&gt;0,'基础数据表'!AE118&lt;=0),'基础数据表'!AD118*0.5,IF(AND('基础数据表'!AD118&gt;0,'基础数据表'!AE118&gt;0),'基础数据表'!AE118*0.5+'基础数据表'!AD118*0.5,0)))</f>
        <v>0</v>
      </c>
      <c r="L118" s="59">
        <f>'基础数据表'!AF118</f>
        <v>2</v>
      </c>
      <c r="M118" s="59">
        <f>'基础数据表'!AG118</f>
        <v>2</v>
      </c>
      <c r="N118" s="59">
        <f>IF(AND('基础数据表'!L118=0,'基础数据表'!M118=0),0,1)</f>
        <v>1</v>
      </c>
      <c r="O118" s="59">
        <f>'基础数据表'!K118</f>
        <v>0</v>
      </c>
      <c r="P118" s="58">
        <f>'基础数据表'!P118/'基础数据表'!N118*100</f>
        <v>10.10928961748634</v>
      </c>
      <c r="Q118" s="58">
        <f>'基础数据表'!O118/'基础数据表'!N118*100</f>
        <v>32.37704918032787</v>
      </c>
      <c r="R118" s="58">
        <f>('基础数据表'!Z118+'基础数据表'!AA118)/('基础数据表'!T118+'基础数据表'!U118)*100</f>
        <v>3.232621517824185</v>
      </c>
      <c r="S118" s="58">
        <f>('基础数据表'!Z118+'基础数据表'!AA118)/2/'基础数据表'!P118</f>
        <v>27.81081081081081</v>
      </c>
      <c r="T118" s="59">
        <f>'基础数据表'!R118</f>
        <v>3</v>
      </c>
      <c r="U118" s="59">
        <f>'基础数据表'!AJ118</f>
        <v>2</v>
      </c>
      <c r="V118" s="59">
        <f>'基础数据表'!AI118</f>
        <v>1</v>
      </c>
      <c r="W118" s="59">
        <f>'基础数据表'!AK118</f>
        <v>1</v>
      </c>
      <c r="X118" s="59">
        <f>'基础数据表'!AH118</f>
        <v>2</v>
      </c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</row>
    <row r="119" spans="1:220" ht="36">
      <c r="A119" s="7">
        <v>116</v>
      </c>
      <c r="B119" s="15" t="s">
        <v>385</v>
      </c>
      <c r="C119" s="15" t="s">
        <v>405</v>
      </c>
      <c r="D119" s="7" t="s">
        <v>406</v>
      </c>
      <c r="E119" s="7">
        <v>13924811026</v>
      </c>
      <c r="F119" s="15" t="s">
        <v>195</v>
      </c>
      <c r="G119" s="54">
        <f>'基础数据表'!J119/'基础数据表'!N119</f>
        <v>178.19285042333019</v>
      </c>
      <c r="H119" s="54">
        <f>('基础数据表'!T119+'基础数据表'!U119)/2/'基础数据表'!N119</f>
        <v>112.00787864534337</v>
      </c>
      <c r="I119" s="56">
        <f>('基础数据表'!AB119+'基础数据表'!AC119)/2/'基础数据表'!J119*100</f>
        <v>9.107454901567424</v>
      </c>
      <c r="J119" s="56">
        <f>IF(AND('基础数据表'!X119&lt;=0,'基础数据表'!Y119&gt;0),'基础数据表'!Y119*0.5,IF(AND('基础数据表'!X119&gt;0,'基础数据表'!Y119&lt;=0),'基础数据表'!X119*0.5,IF(AND('基础数据表'!X119&gt;0,'基础数据表'!Y119&gt;0),'基础数据表'!X119*0.5+'基础数据表'!Y119*0.5,0)))</f>
        <v>30.5</v>
      </c>
      <c r="K119" s="58">
        <f>IF(AND('基础数据表'!AD119&lt;=0,'基础数据表'!AE119&gt;0),'基础数据表'!AE119*0.5,IF(AND('基础数据表'!AD119&gt;0,'基础数据表'!AE119&lt;=0),'基础数据表'!AD119*0.5,IF(AND('基础数据表'!AD119&gt;0,'基础数据表'!AE119&gt;0),'基础数据表'!AE119*0.5+'基础数据表'!AD119*0.5,0)))</f>
        <v>20.5</v>
      </c>
      <c r="L119" s="59">
        <f>'基础数据表'!AF119</f>
        <v>2</v>
      </c>
      <c r="M119" s="59">
        <f>'基础数据表'!AG119</f>
        <v>2</v>
      </c>
      <c r="N119" s="59">
        <f>IF(AND('基础数据表'!L119=0,'基础数据表'!M119=0),0,1)</f>
        <v>1</v>
      </c>
      <c r="O119" s="59">
        <f>'基础数据表'!K119</f>
        <v>1</v>
      </c>
      <c r="P119" s="58">
        <f>'基础数据表'!P119/'基础数据表'!N119*100</f>
        <v>11.782690498588899</v>
      </c>
      <c r="Q119" s="58">
        <f>'基础数据表'!O119/'基础数据表'!N119*100</f>
        <v>27.657572906867355</v>
      </c>
      <c r="R119" s="58">
        <f>('基础数据表'!Z119+'基础数据表'!AA119)/('基础数据表'!T119+'基础数据表'!U119)*100</f>
        <v>3.5238290210652847</v>
      </c>
      <c r="S119" s="58">
        <f>('基础数据表'!Z119+'基础数据表'!AA119)/2/'基础数据表'!P119</f>
        <v>33.49800399201597</v>
      </c>
      <c r="T119" s="59">
        <f>'基础数据表'!R119</f>
        <v>3</v>
      </c>
      <c r="U119" s="59">
        <f>'基础数据表'!AJ119</f>
        <v>2</v>
      </c>
      <c r="V119" s="59">
        <f>'基础数据表'!AI119</f>
        <v>2</v>
      </c>
      <c r="W119" s="59">
        <f>'基础数据表'!AK119</f>
        <v>2</v>
      </c>
      <c r="X119" s="59">
        <f>'基础数据表'!AH119</f>
        <v>3</v>
      </c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</row>
    <row r="120" spans="1:220" ht="14.25">
      <c r="A120" s="13"/>
      <c r="B120" s="13"/>
      <c r="C120" s="17"/>
      <c r="D120" s="13"/>
      <c r="E120" s="13"/>
      <c r="F120" s="17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</row>
    <row r="121" spans="1:220" ht="14.25">
      <c r="A121" s="13"/>
      <c r="B121" s="13"/>
      <c r="C121" s="17"/>
      <c r="D121" s="13"/>
      <c r="E121" s="13"/>
      <c r="F121" s="17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</row>
    <row r="122" spans="1:220" ht="14.25">
      <c r="A122" s="13"/>
      <c r="B122" s="13"/>
      <c r="C122" s="17"/>
      <c r="D122" s="13"/>
      <c r="E122" s="13"/>
      <c r="F122" s="17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</row>
    <row r="123" spans="1:220" ht="14.25">
      <c r="A123" s="13"/>
      <c r="B123" s="13"/>
      <c r="C123" s="17"/>
      <c r="D123" s="13"/>
      <c r="E123" s="13"/>
      <c r="F123" s="17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</row>
    <row r="124" spans="1:220" ht="14.25">
      <c r="A124" s="13"/>
      <c r="B124" s="13"/>
      <c r="C124" s="17"/>
      <c r="D124" s="13"/>
      <c r="E124" s="13"/>
      <c r="F124" s="17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</row>
    <row r="125" spans="1:220" ht="14.25">
      <c r="A125" s="13"/>
      <c r="B125" s="13"/>
      <c r="C125" s="17"/>
      <c r="D125" s="13"/>
      <c r="E125" s="13"/>
      <c r="F125" s="17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</row>
    <row r="126" spans="1:220" ht="14.25">
      <c r="A126" s="13"/>
      <c r="B126" s="13"/>
      <c r="C126" s="17"/>
      <c r="D126" s="13"/>
      <c r="E126" s="13"/>
      <c r="F126" s="17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</row>
    <row r="127" spans="1:220" ht="14.25">
      <c r="A127" s="13"/>
      <c r="B127" s="13"/>
      <c r="C127" s="17"/>
      <c r="D127" s="13"/>
      <c r="E127" s="13"/>
      <c r="F127" s="17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</row>
    <row r="128" spans="1:220" ht="14.25">
      <c r="A128" s="13"/>
      <c r="B128" s="13"/>
      <c r="C128" s="17"/>
      <c r="D128" s="13"/>
      <c r="E128" s="13"/>
      <c r="F128" s="17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</row>
    <row r="129" spans="1:220" ht="14.25">
      <c r="A129" s="13"/>
      <c r="B129" s="13"/>
      <c r="C129" s="17"/>
      <c r="D129" s="13"/>
      <c r="E129" s="13"/>
      <c r="F129" s="17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</row>
    <row r="130" spans="1:220" ht="14.25">
      <c r="A130" s="13"/>
      <c r="B130" s="13"/>
      <c r="C130" s="17"/>
      <c r="D130" s="13"/>
      <c r="E130" s="13"/>
      <c r="F130" s="17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</row>
    <row r="131" spans="1:220" ht="14.25">
      <c r="A131" s="13"/>
      <c r="B131" s="13"/>
      <c r="C131" s="17"/>
      <c r="D131" s="13"/>
      <c r="E131" s="13"/>
      <c r="F131" s="17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</row>
    <row r="132" spans="1:220" ht="14.25">
      <c r="A132" s="13"/>
      <c r="B132" s="13"/>
      <c r="C132" s="17"/>
      <c r="D132" s="13"/>
      <c r="E132" s="13"/>
      <c r="F132" s="17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</row>
    <row r="133" spans="1:220" ht="14.25">
      <c r="A133" s="13"/>
      <c r="B133" s="13"/>
      <c r="C133" s="17"/>
      <c r="D133" s="13"/>
      <c r="E133" s="13"/>
      <c r="F133" s="17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</row>
    <row r="134" spans="1:220" ht="14.25">
      <c r="A134" s="13"/>
      <c r="B134" s="13"/>
      <c r="C134" s="17"/>
      <c r="D134" s="13"/>
      <c r="E134" s="13"/>
      <c r="F134" s="17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</row>
    <row r="135" spans="1:220" ht="14.25">
      <c r="A135" s="13"/>
      <c r="B135" s="13"/>
      <c r="C135" s="17"/>
      <c r="D135" s="13"/>
      <c r="E135" s="13"/>
      <c r="F135" s="17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</row>
    <row r="136" spans="1:220" ht="14.25">
      <c r="A136" s="13"/>
      <c r="B136" s="13"/>
      <c r="C136" s="17"/>
      <c r="D136" s="13"/>
      <c r="E136" s="13"/>
      <c r="F136" s="17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</row>
    <row r="137" spans="1:220" ht="14.25">
      <c r="A137" s="13"/>
      <c r="B137" s="13"/>
      <c r="C137" s="17"/>
      <c r="D137" s="13"/>
      <c r="E137" s="13"/>
      <c r="F137" s="17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</row>
    <row r="138" spans="1:220" ht="14.25">
      <c r="A138" s="13"/>
      <c r="B138" s="13"/>
      <c r="C138" s="17"/>
      <c r="D138" s="13"/>
      <c r="E138" s="13"/>
      <c r="F138" s="17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</row>
    <row r="139" spans="1:220" ht="14.25">
      <c r="A139" s="13"/>
      <c r="B139" s="13"/>
      <c r="C139" s="17"/>
      <c r="D139" s="13"/>
      <c r="E139" s="13"/>
      <c r="F139" s="17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</row>
    <row r="140" spans="1:220" ht="14.25">
      <c r="A140" s="13"/>
      <c r="B140" s="13"/>
      <c r="C140" s="17"/>
      <c r="D140" s="13"/>
      <c r="E140" s="13"/>
      <c r="F140" s="17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</row>
    <row r="141" spans="1:220" ht="14.25">
      <c r="A141" s="13"/>
      <c r="B141" s="13"/>
      <c r="C141" s="17"/>
      <c r="D141" s="13"/>
      <c r="E141" s="13"/>
      <c r="F141" s="17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</row>
    <row r="142" spans="1:220" ht="14.25">
      <c r="A142" s="13"/>
      <c r="B142" s="13"/>
      <c r="C142" s="17"/>
      <c r="D142" s="13"/>
      <c r="E142" s="13"/>
      <c r="F142" s="17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</row>
    <row r="143" spans="1:220" ht="14.25">
      <c r="A143" s="13"/>
      <c r="B143" s="13"/>
      <c r="C143" s="17"/>
      <c r="D143" s="13"/>
      <c r="E143" s="13"/>
      <c r="F143" s="17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</row>
    <row r="144" spans="1:220" ht="14.25">
      <c r="A144" s="13"/>
      <c r="B144" s="13"/>
      <c r="C144" s="17"/>
      <c r="D144" s="13"/>
      <c r="E144" s="13"/>
      <c r="F144" s="17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</row>
    <row r="145" spans="1:220" ht="14.25">
      <c r="A145" s="13"/>
      <c r="B145" s="13"/>
      <c r="C145" s="17"/>
      <c r="D145" s="13"/>
      <c r="E145" s="13"/>
      <c r="F145" s="17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</row>
    <row r="146" spans="1:220" ht="14.25">
      <c r="A146" s="13"/>
      <c r="B146" s="13"/>
      <c r="C146" s="17"/>
      <c r="D146" s="13"/>
      <c r="E146" s="13"/>
      <c r="F146" s="17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</row>
    <row r="147" spans="1:220" ht="14.25">
      <c r="A147" s="13"/>
      <c r="B147" s="13"/>
      <c r="C147" s="17"/>
      <c r="D147" s="13"/>
      <c r="E147" s="13"/>
      <c r="F147" s="17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</row>
    <row r="148" spans="1:220" ht="14.25">
      <c r="A148" s="13"/>
      <c r="B148" s="13"/>
      <c r="C148" s="17"/>
      <c r="D148" s="13"/>
      <c r="E148" s="13"/>
      <c r="F148" s="17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</row>
    <row r="149" spans="1:220" ht="14.25">
      <c r="A149" s="13"/>
      <c r="B149" s="13"/>
      <c r="C149" s="17"/>
      <c r="D149" s="13"/>
      <c r="E149" s="13"/>
      <c r="F149" s="17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</row>
    <row r="150" spans="1:220" ht="14.25">
      <c r="A150" s="13"/>
      <c r="B150" s="13"/>
      <c r="C150" s="17"/>
      <c r="D150" s="13"/>
      <c r="E150" s="13"/>
      <c r="F150" s="17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</row>
    <row r="151" spans="1:220" ht="14.25">
      <c r="A151" s="13"/>
      <c r="B151" s="13"/>
      <c r="C151" s="17"/>
      <c r="D151" s="13"/>
      <c r="E151" s="13"/>
      <c r="F151" s="17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</row>
    <row r="152" spans="1:220" ht="14.25">
      <c r="A152" s="13"/>
      <c r="B152" s="13"/>
      <c r="C152" s="17"/>
      <c r="D152" s="13"/>
      <c r="E152" s="13"/>
      <c r="F152" s="17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</row>
    <row r="153" spans="1:220" ht="14.25">
      <c r="A153" s="13"/>
      <c r="B153" s="13"/>
      <c r="C153" s="17"/>
      <c r="D153" s="13"/>
      <c r="E153" s="13"/>
      <c r="F153" s="17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</row>
    <row r="154" spans="1:220" ht="14.25">
      <c r="A154" s="13"/>
      <c r="B154" s="13"/>
      <c r="C154" s="17"/>
      <c r="D154" s="13"/>
      <c r="E154" s="13"/>
      <c r="F154" s="17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</row>
    <row r="155" spans="1:220" ht="14.25">
      <c r="A155" s="13"/>
      <c r="B155" s="13"/>
      <c r="C155" s="17"/>
      <c r="D155" s="13"/>
      <c r="E155" s="13"/>
      <c r="F155" s="17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</row>
    <row r="156" spans="1:220" ht="14.25">
      <c r="A156" s="13"/>
      <c r="B156" s="13"/>
      <c r="C156" s="17"/>
      <c r="D156" s="13"/>
      <c r="E156" s="13"/>
      <c r="F156" s="17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</row>
    <row r="157" spans="1:220" ht="14.25">
      <c r="A157" s="13"/>
      <c r="B157" s="13"/>
      <c r="C157" s="17"/>
      <c r="D157" s="13"/>
      <c r="E157" s="13"/>
      <c r="F157" s="17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</row>
    <row r="158" spans="1:220" ht="14.25">
      <c r="A158" s="13"/>
      <c r="B158" s="13"/>
      <c r="C158" s="17"/>
      <c r="D158" s="13"/>
      <c r="E158" s="13"/>
      <c r="F158" s="17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</row>
    <row r="159" spans="1:220" ht="14.25">
      <c r="A159" s="13"/>
      <c r="B159" s="13"/>
      <c r="C159" s="17"/>
      <c r="D159" s="13"/>
      <c r="E159" s="13"/>
      <c r="F159" s="17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</row>
    <row r="160" spans="1:220" ht="14.25">
      <c r="A160" s="13"/>
      <c r="B160" s="13"/>
      <c r="C160" s="17"/>
      <c r="D160" s="13"/>
      <c r="E160" s="13"/>
      <c r="F160" s="17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</row>
    <row r="161" spans="1:220" ht="14.25">
      <c r="A161" s="13"/>
      <c r="B161" s="13"/>
      <c r="C161" s="17"/>
      <c r="D161" s="13"/>
      <c r="E161" s="13"/>
      <c r="F161" s="17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</row>
  </sheetData>
  <sheetProtection/>
  <autoFilter ref="A3:X119"/>
  <mergeCells count="2">
    <mergeCell ref="A1:X1"/>
    <mergeCell ref="W2:X2"/>
  </mergeCells>
  <printOptions horizontalCentered="1"/>
  <pageMargins left="0.12" right="0.16" top="0.31" bottom="0.39" header="0.59" footer="0.24"/>
  <pageSetup horizontalDpi="600" verticalDpi="600" orientation="landscape" paperSize="9" scale="73"/>
  <headerFooter scaleWithDoc="0" alignWithMargins="0">
    <oddFooter>&amp;C&amp;"宋体"&amp;12第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L161"/>
  <sheetViews>
    <sheetView zoomScaleSheetLayoutView="100" workbookViewId="0" topLeftCell="A1">
      <pane ySplit="3" topLeftCell="A4" activePane="bottomLeft" state="frozen"/>
      <selection pane="bottomLeft" activeCell="N4" sqref="N4"/>
    </sheetView>
  </sheetViews>
  <sheetFormatPr defaultColWidth="9.00390625" defaultRowHeight="14.25"/>
  <cols>
    <col min="1" max="1" width="5.75390625" style="11" customWidth="1"/>
    <col min="2" max="2" width="6.50390625" style="11" customWidth="1"/>
    <col min="3" max="3" width="17.75390625" style="12" customWidth="1"/>
    <col min="4" max="4" width="7.25390625" style="11" customWidth="1"/>
    <col min="5" max="5" width="12.25390625" style="11" customWidth="1"/>
    <col min="6" max="6" width="14.25390625" style="12" customWidth="1"/>
    <col min="7" max="11" width="5.125" style="38" customWidth="1"/>
    <col min="12" max="15" width="5.125" style="39" customWidth="1"/>
    <col min="16" max="17" width="5.125" style="38" customWidth="1"/>
    <col min="18" max="24" width="5.125" style="39" customWidth="1"/>
    <col min="25" max="220" width="9.00390625" style="4" customWidth="1"/>
    <col min="221" max="16384" width="9.00390625" style="40" customWidth="1"/>
  </cols>
  <sheetData>
    <row r="1" spans="1:24" s="4" customFormat="1" ht="20.25">
      <c r="A1" s="20" t="s">
        <v>427</v>
      </c>
      <c r="B1" s="20"/>
      <c r="C1" s="41"/>
      <c r="D1" s="20"/>
      <c r="E1" s="20"/>
      <c r="F1" s="41"/>
      <c r="G1" s="42"/>
      <c r="H1" s="42"/>
      <c r="I1" s="42"/>
      <c r="J1" s="42"/>
      <c r="K1" s="42"/>
      <c r="L1" s="49"/>
      <c r="M1" s="49"/>
      <c r="N1" s="49"/>
      <c r="O1" s="49"/>
      <c r="P1" s="42"/>
      <c r="Q1" s="42"/>
      <c r="R1" s="49"/>
      <c r="S1" s="49"/>
      <c r="T1" s="49"/>
      <c r="U1" s="49"/>
      <c r="V1" s="49"/>
      <c r="W1" s="49"/>
      <c r="X1" s="49"/>
    </row>
    <row r="2" spans="1:30" ht="21" customHeight="1">
      <c r="A2" s="5" t="s">
        <v>87</v>
      </c>
      <c r="B2" s="5" t="s">
        <v>88</v>
      </c>
      <c r="C2" s="5" t="s">
        <v>89</v>
      </c>
      <c r="D2" s="43" t="s">
        <v>90</v>
      </c>
      <c r="E2" s="21" t="s">
        <v>91</v>
      </c>
      <c r="F2" s="44" t="s">
        <v>92</v>
      </c>
      <c r="G2" s="45" t="s">
        <v>428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10"/>
      <c r="Z2" s="10"/>
      <c r="AA2" s="10"/>
      <c r="AB2" s="10"/>
      <c r="AC2" s="10"/>
      <c r="AD2" s="10"/>
    </row>
    <row r="3" spans="1:33" s="4" customFormat="1" ht="25.5" customHeight="1">
      <c r="A3" s="5"/>
      <c r="B3" s="5"/>
      <c r="C3" s="5"/>
      <c r="D3" s="46"/>
      <c r="E3" s="23"/>
      <c r="F3" s="44"/>
      <c r="G3" s="47" t="s">
        <v>12</v>
      </c>
      <c r="H3" s="47" t="s">
        <v>17</v>
      </c>
      <c r="I3" s="47" t="s">
        <v>22</v>
      </c>
      <c r="J3" s="47" t="s">
        <v>25</v>
      </c>
      <c r="K3" s="47" t="s">
        <v>28</v>
      </c>
      <c r="L3" s="47" t="s">
        <v>32</v>
      </c>
      <c r="M3" s="47" t="s">
        <v>37</v>
      </c>
      <c r="N3" s="47" t="s">
        <v>40</v>
      </c>
      <c r="O3" s="47" t="s">
        <v>44</v>
      </c>
      <c r="P3" s="47" t="s">
        <v>50</v>
      </c>
      <c r="Q3" s="47" t="s">
        <v>53</v>
      </c>
      <c r="R3" s="47" t="s">
        <v>57</v>
      </c>
      <c r="S3" s="47" t="s">
        <v>59</v>
      </c>
      <c r="T3" s="47" t="s">
        <v>63</v>
      </c>
      <c r="U3" s="47" t="s">
        <v>67</v>
      </c>
      <c r="V3" s="47" t="s">
        <v>72</v>
      </c>
      <c r="W3" s="47" t="s">
        <v>75</v>
      </c>
      <c r="X3" s="47" t="s">
        <v>80</v>
      </c>
      <c r="Y3" s="10"/>
      <c r="Z3" s="10"/>
      <c r="AA3" s="10"/>
      <c r="AB3" s="10"/>
      <c r="AC3" s="10"/>
      <c r="AD3" s="10"/>
      <c r="AE3" s="51"/>
      <c r="AF3" s="51"/>
      <c r="AG3" s="51"/>
    </row>
    <row r="4" spans="1:33" s="4" customFormat="1" ht="24.75" customHeight="1">
      <c r="A4" s="25">
        <v>1</v>
      </c>
      <c r="B4" s="15" t="s">
        <v>124</v>
      </c>
      <c r="C4" s="15" t="s">
        <v>125</v>
      </c>
      <c r="D4" s="7" t="s">
        <v>126</v>
      </c>
      <c r="E4" s="7">
        <v>18692026276</v>
      </c>
      <c r="F4" s="15" t="s">
        <v>127</v>
      </c>
      <c r="G4" s="48">
        <f>IF('初评指标表'!G4&lt;&gt;"",RANK('初评指标表'!G4,'初评指标表'!G:G,1),"")</f>
        <v>26</v>
      </c>
      <c r="H4" s="48">
        <f>IF('初评指标表'!H4&lt;&gt;"",RANK('初评指标表'!H4,'初评指标表'!H:H,1),"")</f>
        <v>45</v>
      </c>
      <c r="I4" s="48">
        <f>IF('初评指标表'!I4&lt;&gt;"",RANK('初评指标表'!I4,'初评指标表'!I:I,1),"")</f>
        <v>44</v>
      </c>
      <c r="J4" s="48">
        <f>IF('初评指标表'!J4&lt;&gt;"",RANK('初评指标表'!J4,'初评指标表'!J:J,1),"")</f>
        <v>20</v>
      </c>
      <c r="K4" s="48">
        <f>IF('初评指标表'!K4&lt;&gt;"",RANK('初评指标表'!K4,'初评指标表'!K:K,1),"")</f>
        <v>1</v>
      </c>
      <c r="L4" s="50">
        <f>'初评指标表'!L4</f>
        <v>1</v>
      </c>
      <c r="M4" s="50">
        <f>'初评指标表'!M4</f>
        <v>2</v>
      </c>
      <c r="N4" s="50">
        <f>'初评指标表'!N4</f>
        <v>1</v>
      </c>
      <c r="O4" s="50">
        <f>'初评指标表'!O4</f>
        <v>0</v>
      </c>
      <c r="P4" s="48">
        <f>IF('初评指标表'!P4&lt;&gt;"",RANK('初评指标表'!P4,'初评指标表'!P:P,1),"")</f>
        <v>102</v>
      </c>
      <c r="Q4" s="48">
        <f>IF('初评指标表'!Q4&lt;&gt;"",RANK('初评指标表'!Q4,'初评指标表'!Q:Q,1),"")</f>
        <v>100</v>
      </c>
      <c r="R4" s="48">
        <f>IF('初评指标表'!R4&lt;&gt;"",RANK('初评指标表'!R4,'初评指标表'!R:R,1),"")</f>
        <v>76</v>
      </c>
      <c r="S4" s="48">
        <f>IF('初评指标表'!S4&lt;&gt;"",RANK('初评指标表'!S4,'初评指标表'!S:S,1),"")</f>
        <v>14</v>
      </c>
      <c r="T4" s="50">
        <f>'初评指标表'!T4</f>
        <v>2</v>
      </c>
      <c r="U4" s="50">
        <f>'初评指标表'!U4</f>
        <v>1</v>
      </c>
      <c r="V4" s="50">
        <f>'初评指标表'!V4</f>
        <v>1</v>
      </c>
      <c r="W4" s="50">
        <f>'初评指标表'!W4</f>
        <v>0</v>
      </c>
      <c r="X4" s="50">
        <f>'初评指标表'!X4</f>
        <v>2</v>
      </c>
      <c r="Y4" s="51"/>
      <c r="Z4" s="51"/>
      <c r="AA4" s="51"/>
      <c r="AB4" s="51"/>
      <c r="AC4" s="51"/>
      <c r="AD4" s="51"/>
      <c r="AE4" s="51"/>
      <c r="AF4" s="51"/>
      <c r="AG4" s="51"/>
    </row>
    <row r="5" spans="1:33" s="4" customFormat="1" ht="24.75" customHeight="1">
      <c r="A5" s="7">
        <v>2</v>
      </c>
      <c r="B5" s="15" t="s">
        <v>124</v>
      </c>
      <c r="C5" s="15" t="s">
        <v>128</v>
      </c>
      <c r="D5" s="7" t="s">
        <v>129</v>
      </c>
      <c r="E5" s="7">
        <v>2062847159</v>
      </c>
      <c r="F5" s="15" t="s">
        <v>127</v>
      </c>
      <c r="G5" s="48">
        <f>IF('初评指标表'!G5&lt;&gt;"",RANK('初评指标表'!G5,'初评指标表'!G:G,1),"")</f>
        <v>6</v>
      </c>
      <c r="H5" s="48">
        <f>IF('初评指标表'!H5&lt;&gt;"",RANK('初评指标表'!H5,'初评指标表'!H:H,1),"")</f>
        <v>2</v>
      </c>
      <c r="I5" s="48">
        <f>IF('初评指标表'!I5&lt;&gt;"",RANK('初评指标表'!I5,'初评指标表'!I:I,1),"")</f>
        <v>31</v>
      </c>
      <c r="J5" s="48">
        <f>IF('初评指标表'!J5&lt;&gt;"",RANK('初评指标表'!J5,'初评指标表'!J:J,1),"")</f>
        <v>108</v>
      </c>
      <c r="K5" s="48">
        <f>IF('初评指标表'!K5&lt;&gt;"",RANK('初评指标表'!K5,'初评指标表'!K:K,1),"")</f>
        <v>109</v>
      </c>
      <c r="L5" s="50">
        <f>'初评指标表'!L5</f>
        <v>2</v>
      </c>
      <c r="M5" s="50">
        <f>'初评指标表'!M5</f>
        <v>2</v>
      </c>
      <c r="N5" s="50">
        <f>'初评指标表'!N5</f>
        <v>1</v>
      </c>
      <c r="O5" s="50">
        <f>'初评指标表'!O5</f>
        <v>0</v>
      </c>
      <c r="P5" s="48">
        <f>IF('初评指标表'!P5&lt;&gt;"",RANK('初评指标表'!P5,'初评指标表'!P:P,1),"")</f>
        <v>111</v>
      </c>
      <c r="Q5" s="48">
        <f>IF('初评指标表'!Q5&lt;&gt;"",RANK('初评指标表'!Q5,'初评指标表'!Q:Q,1),"")</f>
        <v>111</v>
      </c>
      <c r="R5" s="48">
        <f>IF('初评指标表'!R5&lt;&gt;"",RANK('初评指标表'!R5,'初评指标表'!R:R,1),"")</f>
        <v>84</v>
      </c>
      <c r="S5" s="48">
        <f>IF('初评指标表'!S5&lt;&gt;"",RANK('初评指标表'!S5,'初评指标表'!S:S,1),"")</f>
        <v>1</v>
      </c>
      <c r="T5" s="50">
        <f>'初评指标表'!T5</f>
        <v>3</v>
      </c>
      <c r="U5" s="50">
        <f>'初评指标表'!U5</f>
        <v>2</v>
      </c>
      <c r="V5" s="50">
        <f>'初评指标表'!V5</f>
        <v>1</v>
      </c>
      <c r="W5" s="50">
        <f>'初评指标表'!W5</f>
        <v>1</v>
      </c>
      <c r="X5" s="50">
        <f>'初评指标表'!X5</f>
        <v>3</v>
      </c>
      <c r="Y5" s="51"/>
      <c r="Z5" s="51"/>
      <c r="AA5" s="51"/>
      <c r="AB5" s="51"/>
      <c r="AC5" s="51"/>
      <c r="AD5" s="51"/>
      <c r="AE5" s="51"/>
      <c r="AF5" s="51"/>
      <c r="AG5" s="51"/>
    </row>
    <row r="6" spans="1:33" s="4" customFormat="1" ht="24.75" customHeight="1">
      <c r="A6" s="7">
        <v>3</v>
      </c>
      <c r="B6" s="15" t="s">
        <v>124</v>
      </c>
      <c r="C6" s="15" t="s">
        <v>130</v>
      </c>
      <c r="D6" s="7" t="s">
        <v>131</v>
      </c>
      <c r="E6" s="7">
        <v>18819497991</v>
      </c>
      <c r="F6" s="15" t="s">
        <v>127</v>
      </c>
      <c r="G6" s="48">
        <f>IF('初评指标表'!G6&lt;&gt;"",RANK('初评指标表'!G6,'初评指标表'!G:G,1),"")</f>
        <v>98</v>
      </c>
      <c r="H6" s="48">
        <f>IF('初评指标表'!H6&lt;&gt;"",RANK('初评指标表'!H6,'初评指标表'!H:H,1),"")</f>
        <v>106</v>
      </c>
      <c r="I6" s="48">
        <f>IF('初评指标表'!I6&lt;&gt;"",RANK('初评指标表'!I6,'初评指标表'!I:I,1),"")</f>
        <v>50</v>
      </c>
      <c r="J6" s="48">
        <f>IF('初评指标表'!J6&lt;&gt;"",RANK('初评指标表'!J6,'初评指标表'!J:J,1),"")</f>
        <v>102</v>
      </c>
      <c r="K6" s="48">
        <f>IF('初评指标表'!K6&lt;&gt;"",RANK('初评指标表'!K6,'初评指标表'!K:K,1),"")</f>
        <v>82</v>
      </c>
      <c r="L6" s="50">
        <f>'初评指标表'!L6</f>
        <v>2</v>
      </c>
      <c r="M6" s="50">
        <f>'初评指标表'!M6</f>
        <v>2</v>
      </c>
      <c r="N6" s="50">
        <f>'初评指标表'!N6</f>
        <v>1</v>
      </c>
      <c r="O6" s="50">
        <f>'初评指标表'!O6</f>
        <v>0</v>
      </c>
      <c r="P6" s="48">
        <f>IF('初评指标表'!P6&lt;&gt;"",RANK('初评指标表'!P6,'初评指标表'!P:P,1),"")</f>
        <v>105</v>
      </c>
      <c r="Q6" s="48">
        <f>IF('初评指标表'!Q6&lt;&gt;"",RANK('初评指标表'!Q6,'初评指标表'!Q:Q,1),"")</f>
        <v>103</v>
      </c>
      <c r="R6" s="48">
        <f>IF('初评指标表'!R6&lt;&gt;"",RANK('初评指标表'!R6,'初评指标表'!R:R,1),"")</f>
        <v>47</v>
      </c>
      <c r="S6" s="48">
        <f>IF('初评指标表'!S6&lt;&gt;"",RANK('初评指标表'!S6,'初评指标表'!S:S,1),"")</f>
        <v>62</v>
      </c>
      <c r="T6" s="50">
        <f>'初评指标表'!T6</f>
        <v>2</v>
      </c>
      <c r="U6" s="50">
        <f>'初评指标表'!U6</f>
        <v>2</v>
      </c>
      <c r="V6" s="50">
        <f>'初评指标表'!V6</f>
        <v>1</v>
      </c>
      <c r="W6" s="50">
        <f>'初评指标表'!W6</f>
        <v>1</v>
      </c>
      <c r="X6" s="50">
        <f>'初评指标表'!X6</f>
        <v>3</v>
      </c>
      <c r="Y6" s="51"/>
      <c r="Z6" s="51"/>
      <c r="AA6" s="51"/>
      <c r="AB6" s="51"/>
      <c r="AC6" s="51"/>
      <c r="AD6" s="51"/>
      <c r="AE6" s="51"/>
      <c r="AF6" s="51"/>
      <c r="AG6" s="51"/>
    </row>
    <row r="7" spans="1:33" s="4" customFormat="1" ht="24.75" customHeight="1">
      <c r="A7" s="7">
        <v>4</v>
      </c>
      <c r="B7" s="15" t="s">
        <v>124</v>
      </c>
      <c r="C7" s="15" t="s">
        <v>132</v>
      </c>
      <c r="D7" s="7" t="s">
        <v>133</v>
      </c>
      <c r="E7" s="7">
        <v>13928728701</v>
      </c>
      <c r="F7" s="15" t="s">
        <v>127</v>
      </c>
      <c r="G7" s="48">
        <f>IF('初评指标表'!G7&lt;&gt;"",RANK('初评指标表'!G7,'初评指标表'!G:G,1),"")</f>
        <v>40</v>
      </c>
      <c r="H7" s="48">
        <f>IF('初评指标表'!H7&lt;&gt;"",RANK('初评指标表'!H7,'初评指标表'!H:H,1),"")</f>
        <v>25</v>
      </c>
      <c r="I7" s="48">
        <f>IF('初评指标表'!I7&lt;&gt;"",RANK('初评指标表'!I7,'初评指标表'!I:I,1),"")</f>
        <v>69</v>
      </c>
      <c r="J7" s="48">
        <f>IF('初评指标表'!J7&lt;&gt;"",RANK('初评指标表'!J7,'初评指标表'!J:J,1),"")</f>
        <v>100</v>
      </c>
      <c r="K7" s="48">
        <f>IF('初评指标表'!K7&lt;&gt;"",RANK('初评指标表'!K7,'初评指标表'!K:K,1),"")</f>
        <v>75</v>
      </c>
      <c r="L7" s="50">
        <f>'初评指标表'!L7</f>
        <v>2</v>
      </c>
      <c r="M7" s="50">
        <f>'初评指标表'!M7</f>
        <v>2</v>
      </c>
      <c r="N7" s="50">
        <f>'初评指标表'!N7</f>
        <v>1</v>
      </c>
      <c r="O7" s="50">
        <f>'初评指标表'!O7</f>
        <v>1</v>
      </c>
      <c r="P7" s="48">
        <f>IF('初评指标表'!P7&lt;&gt;"",RANK('初评指标表'!P7,'初评指标表'!P:P,1),"")</f>
        <v>62</v>
      </c>
      <c r="Q7" s="48">
        <f>IF('初评指标表'!Q7&lt;&gt;"",RANK('初评指标表'!Q7,'初评指标表'!Q:Q,1),"")</f>
        <v>57</v>
      </c>
      <c r="R7" s="48">
        <f>IF('初评指标表'!R7&lt;&gt;"",RANK('初评指标表'!R7,'初评指标表'!R:R,1),"")</f>
        <v>105</v>
      </c>
      <c r="S7" s="48">
        <f>IF('初评指标表'!S7&lt;&gt;"",RANK('初评指标表'!S7,'初评指标表'!S:S,1),"")</f>
        <v>81</v>
      </c>
      <c r="T7" s="50">
        <f>'初评指标表'!T7</f>
        <v>3</v>
      </c>
      <c r="U7" s="50">
        <f>'初评指标表'!U7</f>
        <v>2</v>
      </c>
      <c r="V7" s="50">
        <f>'初评指标表'!V7</f>
        <v>2</v>
      </c>
      <c r="W7" s="50">
        <f>'初评指标表'!W7</f>
        <v>1</v>
      </c>
      <c r="X7" s="50">
        <f>'初评指标表'!X7</f>
        <v>3</v>
      </c>
      <c r="Y7" s="51"/>
      <c r="Z7" s="51"/>
      <c r="AA7" s="51"/>
      <c r="AB7" s="51"/>
      <c r="AC7" s="51"/>
      <c r="AD7" s="51"/>
      <c r="AE7" s="51"/>
      <c r="AF7" s="51"/>
      <c r="AG7" s="51"/>
    </row>
    <row r="8" spans="1:33" s="4" customFormat="1" ht="24.75" customHeight="1">
      <c r="A8" s="7">
        <v>5</v>
      </c>
      <c r="B8" s="15" t="s">
        <v>124</v>
      </c>
      <c r="C8" s="15" t="s">
        <v>134</v>
      </c>
      <c r="D8" s="7" t="s">
        <v>135</v>
      </c>
      <c r="E8" s="7">
        <v>13560008850</v>
      </c>
      <c r="F8" s="15" t="s">
        <v>127</v>
      </c>
      <c r="G8" s="48">
        <f>IF('初评指标表'!G8&lt;&gt;"",RANK('初评指标表'!G8,'初评指标表'!G:G,1),"")</f>
        <v>68</v>
      </c>
      <c r="H8" s="48">
        <f>IF('初评指标表'!H8&lt;&gt;"",RANK('初评指标表'!H8,'初评指标表'!H:H,1),"")</f>
        <v>40</v>
      </c>
      <c r="I8" s="48">
        <f>IF('初评指标表'!I8&lt;&gt;"",RANK('初评指标表'!I8,'初评指标表'!I:I,1),"")</f>
        <v>91</v>
      </c>
      <c r="J8" s="48">
        <f>IF('初评指标表'!J8&lt;&gt;"",RANK('初评指标表'!J8,'初评指标表'!J:J,1),"")</f>
        <v>1</v>
      </c>
      <c r="K8" s="48">
        <f>IF('初评指标表'!K8&lt;&gt;"",RANK('初评指标表'!K8,'初评指标表'!K:K,1),"")</f>
        <v>1</v>
      </c>
      <c r="L8" s="50">
        <f>'初评指标表'!L8</f>
        <v>3</v>
      </c>
      <c r="M8" s="50">
        <f>'初评指标表'!M8</f>
        <v>2</v>
      </c>
      <c r="N8" s="50">
        <f>'初评指标表'!N8</f>
        <v>1</v>
      </c>
      <c r="O8" s="50">
        <f>'初评指标表'!O8</f>
        <v>1</v>
      </c>
      <c r="P8" s="48">
        <f>IF('初评指标表'!P8&lt;&gt;"",RANK('初评指标表'!P8,'初评指标表'!P:P,1),"")</f>
        <v>101</v>
      </c>
      <c r="Q8" s="48">
        <f>IF('初评指标表'!Q8&lt;&gt;"",RANK('初评指标表'!Q8,'初评指标表'!Q:Q,1),"")</f>
        <v>105</v>
      </c>
      <c r="R8" s="48">
        <f>IF('初评指标表'!R8&lt;&gt;"",RANK('初评指标表'!R8,'初评指标表'!R:R,1),"")</f>
        <v>109</v>
      </c>
      <c r="S8" s="48">
        <f>IF('初评指标表'!S8&lt;&gt;"",RANK('初评指标表'!S8,'初评指标表'!S:S,1),"")</f>
        <v>60</v>
      </c>
      <c r="T8" s="50">
        <f>'初评指标表'!T8</f>
        <v>3</v>
      </c>
      <c r="U8" s="50">
        <f>'初评指标表'!U8</f>
        <v>1</v>
      </c>
      <c r="V8" s="50">
        <f>'初评指标表'!V8</f>
        <v>1</v>
      </c>
      <c r="W8" s="50">
        <f>'初评指标表'!W8</f>
        <v>2</v>
      </c>
      <c r="X8" s="50">
        <f>'初评指标表'!X8</f>
        <v>3</v>
      </c>
      <c r="Y8" s="51"/>
      <c r="Z8" s="51"/>
      <c r="AA8" s="51"/>
      <c r="AB8" s="51"/>
      <c r="AC8" s="51"/>
      <c r="AD8" s="51"/>
      <c r="AE8" s="51"/>
      <c r="AF8" s="51"/>
      <c r="AG8" s="51"/>
    </row>
    <row r="9" spans="1:33" s="4" customFormat="1" ht="24.75" customHeight="1">
      <c r="A9" s="7">
        <v>6</v>
      </c>
      <c r="B9" s="15" t="s">
        <v>124</v>
      </c>
      <c r="C9" s="15" t="s">
        <v>136</v>
      </c>
      <c r="D9" s="7" t="s">
        <v>137</v>
      </c>
      <c r="E9" s="7">
        <v>18802016395</v>
      </c>
      <c r="F9" s="15" t="s">
        <v>127</v>
      </c>
      <c r="G9" s="48">
        <f>IF('初评指标表'!G9&lt;&gt;"",RANK('初评指标表'!G9,'初评指标表'!G:G,1),"")</f>
        <v>38</v>
      </c>
      <c r="H9" s="48">
        <f>IF('初评指标表'!H9&lt;&gt;"",RANK('初评指标表'!H9,'初评指标表'!H:H,1),"")</f>
        <v>26</v>
      </c>
      <c r="I9" s="48">
        <f>IF('初评指标表'!I9&lt;&gt;"",RANK('初评指标表'!I9,'初评指标表'!I:I,1),"")</f>
        <v>32</v>
      </c>
      <c r="J9" s="48">
        <f>IF('初评指标表'!J9&lt;&gt;"",RANK('初评指标表'!J9,'初评指标表'!J:J,1),"")</f>
        <v>76</v>
      </c>
      <c r="K9" s="48">
        <f>IF('初评指标表'!K9&lt;&gt;"",RANK('初评指标表'!K9,'初评指标表'!K:K,1),"")</f>
        <v>26</v>
      </c>
      <c r="L9" s="50">
        <f>'初评指标表'!L9</f>
        <v>3</v>
      </c>
      <c r="M9" s="50">
        <f>'初评指标表'!M9</f>
        <v>2</v>
      </c>
      <c r="N9" s="50">
        <f>'初评指标表'!N9</f>
        <v>1</v>
      </c>
      <c r="O9" s="50">
        <f>'初评指标表'!O9</f>
        <v>0</v>
      </c>
      <c r="P9" s="48">
        <f>IF('初评指标表'!P9&lt;&gt;"",RANK('初评指标表'!P9,'初评指标表'!P:P,1),"")</f>
        <v>110</v>
      </c>
      <c r="Q9" s="48">
        <f>IF('初评指标表'!Q9&lt;&gt;"",RANK('初评指标表'!Q9,'初评指标表'!Q:Q,1),"")</f>
        <v>102</v>
      </c>
      <c r="R9" s="48">
        <f>IF('初评指标表'!R9&lt;&gt;"",RANK('初评指标表'!R9,'初评指标表'!R:R,1),"")</f>
        <v>96</v>
      </c>
      <c r="S9" s="48">
        <f>IF('初评指标表'!S9&lt;&gt;"",RANK('初评指标表'!S9,'初评指标表'!S:S,1),"")</f>
        <v>7</v>
      </c>
      <c r="T9" s="50">
        <f>'初评指标表'!T9</f>
        <v>3</v>
      </c>
      <c r="U9" s="50">
        <f>'初评指标表'!U9</f>
        <v>2</v>
      </c>
      <c r="V9" s="50">
        <f>'初评指标表'!V9</f>
        <v>2</v>
      </c>
      <c r="W9" s="50">
        <f>'初评指标表'!W9</f>
        <v>2</v>
      </c>
      <c r="X9" s="50">
        <f>'初评指标表'!X9</f>
        <v>3</v>
      </c>
      <c r="Y9" s="51"/>
      <c r="Z9" s="51"/>
      <c r="AA9" s="51"/>
      <c r="AB9" s="51"/>
      <c r="AC9" s="51"/>
      <c r="AD9" s="51"/>
      <c r="AE9" s="51"/>
      <c r="AF9" s="51"/>
      <c r="AG9" s="51"/>
    </row>
    <row r="10" spans="1:33" s="4" customFormat="1" ht="24.75" customHeight="1">
      <c r="A10" s="7">
        <v>7</v>
      </c>
      <c r="B10" s="15" t="s">
        <v>124</v>
      </c>
      <c r="C10" s="15" t="s">
        <v>138</v>
      </c>
      <c r="D10" s="7" t="s">
        <v>139</v>
      </c>
      <c r="E10" s="7">
        <v>13763339269</v>
      </c>
      <c r="F10" s="15" t="s">
        <v>127</v>
      </c>
      <c r="G10" s="48">
        <f>IF('初评指标表'!G10&lt;&gt;"",RANK('初评指标表'!G10,'初评指标表'!G:G,1),"")</f>
        <v>97</v>
      </c>
      <c r="H10" s="48">
        <f>IF('初评指标表'!H10&lt;&gt;"",RANK('初评指标表'!H10,'初评指标表'!H:H,1),"")</f>
        <v>20</v>
      </c>
      <c r="I10" s="48">
        <f>IF('初评指标表'!I10&lt;&gt;"",RANK('初评指标表'!I10,'初评指标表'!I:I,1),"")</f>
        <v>30</v>
      </c>
      <c r="J10" s="48">
        <f>IF('初评指标表'!J10&lt;&gt;"",RANK('初评指标表'!J10,'初评指标表'!J:J,1),"")</f>
        <v>82</v>
      </c>
      <c r="K10" s="48">
        <f>IF('初评指标表'!K10&lt;&gt;"",RANK('初评指标表'!K10,'初评指标表'!K:K,1),"")</f>
        <v>30</v>
      </c>
      <c r="L10" s="50">
        <f>'初评指标表'!L10</f>
        <v>2</v>
      </c>
      <c r="M10" s="50">
        <f>'初评指标表'!M10</f>
        <v>3</v>
      </c>
      <c r="N10" s="50">
        <f>'初评指标表'!N10</f>
        <v>1</v>
      </c>
      <c r="O10" s="50">
        <f>'初评指标表'!O10</f>
        <v>1</v>
      </c>
      <c r="P10" s="48">
        <f>IF('初评指标表'!P10&lt;&gt;"",RANK('初评指标表'!P10,'初评指标表'!P:P,1),"")</f>
        <v>107</v>
      </c>
      <c r="Q10" s="48">
        <f>IF('初评指标表'!Q10&lt;&gt;"",RANK('初评指标表'!Q10,'初评指标表'!Q:Q,1),"")</f>
        <v>107</v>
      </c>
      <c r="R10" s="48">
        <f>IF('初评指标表'!R10&lt;&gt;"",RANK('初评指标表'!R10,'初评指标表'!R:R,1),"")</f>
        <v>110</v>
      </c>
      <c r="S10" s="48">
        <f>IF('初评指标表'!S10&lt;&gt;"",RANK('初评指标表'!S10,'初评指标表'!S:S,1),"")</f>
        <v>35</v>
      </c>
      <c r="T10" s="50">
        <f>'初评指标表'!T10</f>
        <v>3</v>
      </c>
      <c r="U10" s="50">
        <f>'初评指标表'!U10</f>
        <v>2</v>
      </c>
      <c r="V10" s="50">
        <f>'初评指标表'!V10</f>
        <v>2</v>
      </c>
      <c r="W10" s="50">
        <f>'初评指标表'!W10</f>
        <v>3</v>
      </c>
      <c r="X10" s="50">
        <f>'初评指标表'!X10</f>
        <v>3</v>
      </c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3" s="4" customFormat="1" ht="24.75" customHeight="1">
      <c r="A11" s="7">
        <v>8</v>
      </c>
      <c r="B11" s="15" t="s">
        <v>124</v>
      </c>
      <c r="C11" s="15" t="s">
        <v>140</v>
      </c>
      <c r="D11" s="7" t="s">
        <v>141</v>
      </c>
      <c r="E11" s="7">
        <v>13560409373</v>
      </c>
      <c r="F11" s="15" t="s">
        <v>127</v>
      </c>
      <c r="G11" s="48">
        <f>IF('初评指标表'!G11&lt;&gt;"",RANK('初评指标表'!G11,'初评指标表'!G:G,1),"")</f>
        <v>11</v>
      </c>
      <c r="H11" s="48">
        <f>IF('初评指标表'!H11&lt;&gt;"",RANK('初评指标表'!H11,'初评指标表'!H:H,1),"")</f>
        <v>9</v>
      </c>
      <c r="I11" s="48">
        <f>IF('初评指标表'!I11&lt;&gt;"",RANK('初评指标表'!I11,'初评指标表'!I:I,1),"")</f>
        <v>59</v>
      </c>
      <c r="J11" s="48">
        <f>IF('初评指标表'!J11&lt;&gt;"",RANK('初评指标表'!J11,'初评指标表'!J:J,1),"")</f>
        <v>66</v>
      </c>
      <c r="K11" s="48">
        <f>IF('初评指标表'!K11&lt;&gt;"",RANK('初评指标表'!K11,'初评指标表'!K:K,1),"")</f>
        <v>53</v>
      </c>
      <c r="L11" s="50">
        <f>'初评指标表'!L11</f>
        <v>3</v>
      </c>
      <c r="M11" s="50">
        <f>'初评指标表'!M11</f>
        <v>3</v>
      </c>
      <c r="N11" s="50">
        <f>'初评指标表'!N11</f>
        <v>1</v>
      </c>
      <c r="O11" s="50">
        <f>'初评指标表'!O11</f>
        <v>0</v>
      </c>
      <c r="P11" s="48">
        <f>IF('初评指标表'!P11&lt;&gt;"",RANK('初评指标表'!P11,'初评指标表'!P:P,1),"")</f>
        <v>116</v>
      </c>
      <c r="Q11" s="48">
        <f>IF('初评指标表'!Q11&lt;&gt;"",RANK('初评指标表'!Q11,'初评指标表'!Q:Q,1),"")</f>
        <v>109</v>
      </c>
      <c r="R11" s="48">
        <f>IF('初评指标表'!R11&lt;&gt;"",RANK('初评指标表'!R11,'初评指标表'!R:R,1),"")</f>
        <v>113</v>
      </c>
      <c r="S11" s="48">
        <f>IF('初评指标表'!S11&lt;&gt;"",RANK('初评指标表'!S11,'初评指标表'!S:S,1),"")</f>
        <v>8</v>
      </c>
      <c r="T11" s="50">
        <f>'初评指标表'!T11</f>
        <v>2</v>
      </c>
      <c r="U11" s="50">
        <f>'初评指标表'!U11</f>
        <v>2</v>
      </c>
      <c r="V11" s="50">
        <f>'初评指标表'!V11</f>
        <v>1</v>
      </c>
      <c r="W11" s="50">
        <f>'初评指标表'!W11</f>
        <v>1</v>
      </c>
      <c r="X11" s="50">
        <f>'初评指标表'!X11</f>
        <v>3</v>
      </c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3" s="4" customFormat="1" ht="24.75" customHeight="1">
      <c r="A12" s="7">
        <v>9</v>
      </c>
      <c r="B12" s="15" t="s">
        <v>124</v>
      </c>
      <c r="C12" s="15" t="s">
        <v>142</v>
      </c>
      <c r="D12" s="7" t="s">
        <v>143</v>
      </c>
      <c r="E12" s="7" t="s">
        <v>144</v>
      </c>
      <c r="F12" s="15" t="s">
        <v>127</v>
      </c>
      <c r="G12" s="48">
        <f>IF('初评指标表'!G12&lt;&gt;"",RANK('初评指标表'!G12,'初评指标表'!G:G,1),"")</f>
        <v>105</v>
      </c>
      <c r="H12" s="48">
        <f>IF('初评指标表'!H12&lt;&gt;"",RANK('初评指标表'!H12,'初评指标表'!H:H,1),"")</f>
        <v>107</v>
      </c>
      <c r="I12" s="48">
        <f>IF('初评指标表'!I12&lt;&gt;"",RANK('初评指标表'!I12,'初评指标表'!I:I,1),"")</f>
        <v>46</v>
      </c>
      <c r="J12" s="48">
        <f>IF('初评指标表'!J12&lt;&gt;"",RANK('初评指标表'!J12,'初评指标表'!J:J,1),"")</f>
        <v>33</v>
      </c>
      <c r="K12" s="48">
        <f>IF('初评指标表'!K12&lt;&gt;"",RANK('初评指标表'!K12,'初评指标表'!K:K,1),"")</f>
        <v>105</v>
      </c>
      <c r="L12" s="50">
        <f>'初评指标表'!L12</f>
        <v>0</v>
      </c>
      <c r="M12" s="50">
        <f>'初评指标表'!M12</f>
        <v>2</v>
      </c>
      <c r="N12" s="50">
        <f>'初评指标表'!N12</f>
        <v>1</v>
      </c>
      <c r="O12" s="50">
        <f>'初评指标表'!O12</f>
        <v>1</v>
      </c>
      <c r="P12" s="48">
        <f>IF('初评指标表'!P12&lt;&gt;"",RANK('初评指标表'!P12,'初评指标表'!P:P,1),"")</f>
        <v>99</v>
      </c>
      <c r="Q12" s="48">
        <f>IF('初评指标表'!Q12&lt;&gt;"",RANK('初评指标表'!Q12,'初评指标表'!Q:Q,1),"")</f>
        <v>81</v>
      </c>
      <c r="R12" s="48">
        <f>IF('初评指标表'!R12&lt;&gt;"",RANK('初评指标表'!R12,'初评指标表'!R:R,1),"")</f>
        <v>69</v>
      </c>
      <c r="S12" s="48">
        <f>IF('初评指标表'!S12&lt;&gt;"",RANK('初评指标表'!S12,'初评指标表'!S:S,1),"")</f>
        <v>91</v>
      </c>
      <c r="T12" s="50">
        <f>'初评指标表'!T12</f>
        <v>3</v>
      </c>
      <c r="U12" s="50">
        <f>'初评指标表'!U12</f>
        <v>1</v>
      </c>
      <c r="V12" s="50">
        <f>'初评指标表'!V12</f>
        <v>1</v>
      </c>
      <c r="W12" s="50">
        <f>'初评指标表'!W12</f>
        <v>1</v>
      </c>
      <c r="X12" s="50">
        <f>'初评指标表'!X12</f>
        <v>3</v>
      </c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4" customFormat="1" ht="24.75" customHeight="1">
      <c r="A13" s="7">
        <v>10</v>
      </c>
      <c r="B13" s="15" t="s">
        <v>124</v>
      </c>
      <c r="C13" s="15" t="s">
        <v>145</v>
      </c>
      <c r="D13" s="7" t="s">
        <v>146</v>
      </c>
      <c r="E13" s="7">
        <v>13570918786</v>
      </c>
      <c r="F13" s="15" t="s">
        <v>127</v>
      </c>
      <c r="G13" s="48">
        <f>IF('初评指标表'!G13&lt;&gt;"",RANK('初评指标表'!G13,'初评指标表'!G:G,1),"")</f>
        <v>71</v>
      </c>
      <c r="H13" s="48">
        <f>IF('初评指标表'!H13&lt;&gt;"",RANK('初评指标表'!H13,'初评指标表'!H:H,1),"")</f>
        <v>66</v>
      </c>
      <c r="I13" s="48">
        <f>IF('初评指标表'!I13&lt;&gt;"",RANK('初评指标表'!I13,'初评指标表'!I:I,1),"")</f>
        <v>107</v>
      </c>
      <c r="J13" s="48">
        <f>IF('初评指标表'!J13&lt;&gt;"",RANK('初评指标表'!J13,'初评指标表'!J:J,1),"")</f>
        <v>112</v>
      </c>
      <c r="K13" s="48">
        <f>IF('初评指标表'!K13&lt;&gt;"",RANK('初评指标表'!K13,'初评指标表'!K:K,1),"")</f>
        <v>110</v>
      </c>
      <c r="L13" s="50">
        <f>'初评指标表'!L13</f>
        <v>3</v>
      </c>
      <c r="M13" s="50">
        <f>'初评指标表'!M13</f>
        <v>0</v>
      </c>
      <c r="N13" s="50">
        <f>'初评指标表'!N13</f>
        <v>1</v>
      </c>
      <c r="O13" s="50">
        <f>'初评指标表'!O13</f>
        <v>1</v>
      </c>
      <c r="P13" s="48">
        <f>IF('初评指标表'!P13&lt;&gt;"",RANK('初评指标表'!P13,'初评指标表'!P:P,1),"")</f>
        <v>115</v>
      </c>
      <c r="Q13" s="48">
        <f>IF('初评指标表'!Q13&lt;&gt;"",RANK('初评指标表'!Q13,'初评指标表'!Q:Q,1),"")</f>
        <v>116</v>
      </c>
      <c r="R13" s="48">
        <f>IF('初评指标表'!R13&lt;&gt;"",RANK('初评指标表'!R13,'初评指标表'!R:R,1),"")</f>
        <v>112</v>
      </c>
      <c r="S13" s="48">
        <f>IF('初评指标表'!S13&lt;&gt;"",RANK('初评指标表'!S13,'初评指标表'!S:S,1),"")</f>
        <v>66</v>
      </c>
      <c r="T13" s="50">
        <f>'初评指标表'!T13</f>
        <v>2</v>
      </c>
      <c r="U13" s="50">
        <f>'初评指标表'!U13</f>
        <v>2</v>
      </c>
      <c r="V13" s="50">
        <f>'初评指标表'!V13</f>
        <v>0</v>
      </c>
      <c r="W13" s="50">
        <f>'初评指标表'!W13</f>
        <v>2</v>
      </c>
      <c r="X13" s="50">
        <f>'初评指标表'!X13</f>
        <v>3</v>
      </c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3" s="4" customFormat="1" ht="24.75" customHeight="1">
      <c r="A14" s="7">
        <v>11</v>
      </c>
      <c r="B14" s="15" t="s">
        <v>124</v>
      </c>
      <c r="C14" s="15" t="s">
        <v>147</v>
      </c>
      <c r="D14" s="7" t="s">
        <v>148</v>
      </c>
      <c r="E14" s="7">
        <v>13710650966</v>
      </c>
      <c r="F14" s="15" t="s">
        <v>127</v>
      </c>
      <c r="G14" s="48">
        <f>IF('初评指标表'!G14&lt;&gt;"",RANK('初评指标表'!G14,'初评指标表'!G:G,1),"")</f>
        <v>20</v>
      </c>
      <c r="H14" s="48">
        <f>IF('初评指标表'!H14&lt;&gt;"",RANK('初评指标表'!H14,'初评指标表'!H:H,1),"")</f>
        <v>69</v>
      </c>
      <c r="I14" s="48">
        <f>IF('初评指标表'!I14&lt;&gt;"",RANK('初评指标表'!I14,'初评指标表'!I:I,1),"")</f>
        <v>65</v>
      </c>
      <c r="J14" s="48">
        <f>IF('初评指标表'!J14&lt;&gt;"",RANK('初评指标表'!J14,'初评指标表'!J:J,1),"")</f>
        <v>57</v>
      </c>
      <c r="K14" s="48">
        <f>IF('初评指标表'!K14&lt;&gt;"",RANK('初评指标表'!K14,'初评指标表'!K:K,1),"")</f>
        <v>36</v>
      </c>
      <c r="L14" s="50">
        <f>'初评指标表'!L14</f>
        <v>3</v>
      </c>
      <c r="M14" s="50">
        <f>'初评指标表'!M14</f>
        <v>2</v>
      </c>
      <c r="N14" s="50">
        <f>'初评指标表'!N14</f>
        <v>1</v>
      </c>
      <c r="O14" s="50">
        <f>'初评指标表'!O14</f>
        <v>0</v>
      </c>
      <c r="P14" s="48">
        <f>IF('初评指标表'!P14&lt;&gt;"",RANK('初评指标表'!P14,'初评指标表'!P:P,1),"")</f>
        <v>88</v>
      </c>
      <c r="Q14" s="48">
        <f>IF('初评指标表'!Q14&lt;&gt;"",RANK('初评指标表'!Q14,'初评指标表'!Q:Q,1),"")</f>
        <v>98</v>
      </c>
      <c r="R14" s="48">
        <f>IF('初评指标表'!R14&lt;&gt;"",RANK('初评指标表'!R14,'初评指标表'!R:R,1),"")</f>
        <v>52</v>
      </c>
      <c r="S14" s="48">
        <f>IF('初评指标表'!S14&lt;&gt;"",RANK('初评指标表'!S14,'初评指标表'!S:S,1),"")</f>
        <v>27</v>
      </c>
      <c r="T14" s="50">
        <f>'初评指标表'!T14</f>
        <v>2</v>
      </c>
      <c r="U14" s="50">
        <f>'初评指标表'!U14</f>
        <v>2</v>
      </c>
      <c r="V14" s="50">
        <f>'初评指标表'!V14</f>
        <v>1</v>
      </c>
      <c r="W14" s="50">
        <f>'初评指标表'!W14</f>
        <v>2</v>
      </c>
      <c r="X14" s="50">
        <f>'初评指标表'!X14</f>
        <v>2</v>
      </c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3" s="4" customFormat="1" ht="24.75" customHeight="1">
      <c r="A15" s="7">
        <v>12</v>
      </c>
      <c r="B15" s="15" t="s">
        <v>124</v>
      </c>
      <c r="C15" s="15" t="s">
        <v>149</v>
      </c>
      <c r="D15" s="7" t="s">
        <v>150</v>
      </c>
      <c r="E15" s="7" t="s">
        <v>151</v>
      </c>
      <c r="F15" s="15" t="s">
        <v>127</v>
      </c>
      <c r="G15" s="48">
        <f>IF('初评指标表'!G15&lt;&gt;"",RANK('初评指标表'!G15,'初评指标表'!G:G,1),"")</f>
        <v>85</v>
      </c>
      <c r="H15" s="48">
        <f>IF('初评指标表'!H15&lt;&gt;"",RANK('初评指标表'!H15,'初评指标表'!H:H,1),"")</f>
        <v>105</v>
      </c>
      <c r="I15" s="48">
        <f>IF('初评指标表'!I15&lt;&gt;"",RANK('初评指标表'!I15,'初评指标表'!I:I,1),"")</f>
        <v>83</v>
      </c>
      <c r="J15" s="48">
        <f>IF('初评指标表'!J15&lt;&gt;"",RANK('初评指标表'!J15,'初评指标表'!J:J,1),"")</f>
        <v>87</v>
      </c>
      <c r="K15" s="48">
        <f>IF('初评指标表'!K15&lt;&gt;"",RANK('初评指标表'!K15,'初评指标表'!K:K,1),"")</f>
        <v>66</v>
      </c>
      <c r="L15" s="50">
        <f>'初评指标表'!L15</f>
        <v>1</v>
      </c>
      <c r="M15" s="50">
        <f>'初评指标表'!M15</f>
        <v>2</v>
      </c>
      <c r="N15" s="50">
        <f>'初评指标表'!N15</f>
        <v>1</v>
      </c>
      <c r="O15" s="50">
        <f>'初评指标表'!O15</f>
        <v>1</v>
      </c>
      <c r="P15" s="48">
        <f>IF('初评指标表'!P15&lt;&gt;"",RANK('初评指标表'!P15,'初评指标表'!P:P,1),"")</f>
        <v>108</v>
      </c>
      <c r="Q15" s="48">
        <f>IF('初评指标表'!Q15&lt;&gt;"",RANK('初评指标表'!Q15,'初评指标表'!Q:Q,1),"")</f>
        <v>115</v>
      </c>
      <c r="R15" s="48">
        <f>IF('初评指标表'!R15&lt;&gt;"",RANK('初评指标表'!R15,'初评指标表'!R:R,1),"")</f>
        <v>102</v>
      </c>
      <c r="S15" s="48">
        <f>IF('初评指标表'!S15&lt;&gt;"",RANK('初评指标表'!S15,'初评指标表'!S:S,1),"")</f>
        <v>101</v>
      </c>
      <c r="T15" s="50">
        <f>'初评指标表'!T15</f>
        <v>2</v>
      </c>
      <c r="U15" s="50">
        <f>'初评指标表'!U15</f>
        <v>0</v>
      </c>
      <c r="V15" s="50">
        <f>'初评指标表'!V15</f>
        <v>1</v>
      </c>
      <c r="W15" s="50">
        <f>'初评指标表'!W15</f>
        <v>1</v>
      </c>
      <c r="X15" s="50">
        <f>'初评指标表'!X15</f>
        <v>3</v>
      </c>
      <c r="Y15" s="51"/>
      <c r="Z15" s="51"/>
      <c r="AA15" s="51"/>
      <c r="AB15" s="51"/>
      <c r="AC15" s="51"/>
      <c r="AD15" s="51"/>
      <c r="AE15" s="51"/>
      <c r="AF15" s="51"/>
      <c r="AG15" s="51"/>
    </row>
    <row r="16" spans="1:33" s="4" customFormat="1" ht="24.75" customHeight="1">
      <c r="A16" s="7">
        <v>13</v>
      </c>
      <c r="B16" s="15" t="s">
        <v>124</v>
      </c>
      <c r="C16" s="15" t="s">
        <v>152</v>
      </c>
      <c r="D16" s="7" t="s">
        <v>153</v>
      </c>
      <c r="E16" s="7">
        <v>18988888182</v>
      </c>
      <c r="F16" s="15" t="s">
        <v>127</v>
      </c>
      <c r="G16" s="48">
        <f>IF('初评指标表'!G16&lt;&gt;"",RANK('初评指标表'!G16,'初评指标表'!G:G,1),"")</f>
        <v>8</v>
      </c>
      <c r="H16" s="48">
        <f>IF('初评指标表'!H16&lt;&gt;"",RANK('初评指标表'!H16,'初评指标表'!H:H,1),"")</f>
        <v>21</v>
      </c>
      <c r="I16" s="48">
        <f>IF('初评指标表'!I16&lt;&gt;"",RANK('初评指标表'!I16,'初评指标表'!I:I,1),"")</f>
        <v>80</v>
      </c>
      <c r="J16" s="48">
        <f>IF('初评指标表'!J16&lt;&gt;"",RANK('初评指标表'!J16,'初评指标表'!J:J,1),"")</f>
        <v>41</v>
      </c>
      <c r="K16" s="48">
        <f>IF('初评指标表'!K16&lt;&gt;"",RANK('初评指标表'!K16,'初评指标表'!K:K,1),"")</f>
        <v>1</v>
      </c>
      <c r="L16" s="50">
        <f>'初评指标表'!L16</f>
        <v>2</v>
      </c>
      <c r="M16" s="50">
        <f>'初评指标表'!M16</f>
        <v>3</v>
      </c>
      <c r="N16" s="50">
        <f>'初评指标表'!N16</f>
        <v>1</v>
      </c>
      <c r="O16" s="50">
        <f>'初评指标表'!O16</f>
        <v>1</v>
      </c>
      <c r="P16" s="48">
        <f>IF('初评指标表'!P16&lt;&gt;"",RANK('初评指标表'!P16,'初评指标表'!P:P,1),"")</f>
        <v>100</v>
      </c>
      <c r="Q16" s="48">
        <f>IF('初评指标表'!Q16&lt;&gt;"",RANK('初评指标表'!Q16,'初评指标表'!Q:Q,1),"")</f>
        <v>112</v>
      </c>
      <c r="R16" s="48">
        <f>IF('初评指标表'!R16&lt;&gt;"",RANK('初评指标表'!R16,'初评指标表'!R:R,1),"")</f>
        <v>98</v>
      </c>
      <c r="S16" s="48">
        <f>IF('初评指标表'!S16&lt;&gt;"",RANK('初评指标表'!S16,'初评指标表'!S:S,1),"")</f>
        <v>16</v>
      </c>
      <c r="T16" s="50">
        <f>'初评指标表'!T16</f>
        <v>2</v>
      </c>
      <c r="U16" s="50">
        <f>'初评指标表'!U16</f>
        <v>2</v>
      </c>
      <c r="V16" s="50">
        <f>'初评指标表'!V16</f>
        <v>2</v>
      </c>
      <c r="W16" s="50">
        <f>'初评指标表'!W16</f>
        <v>4</v>
      </c>
      <c r="X16" s="50">
        <f>'初评指标表'!X16</f>
        <v>2</v>
      </c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3" s="4" customFormat="1" ht="24.75" customHeight="1">
      <c r="A17" s="7">
        <v>14</v>
      </c>
      <c r="B17" s="15" t="s">
        <v>124</v>
      </c>
      <c r="C17" s="15" t="s">
        <v>154</v>
      </c>
      <c r="D17" s="7" t="s">
        <v>155</v>
      </c>
      <c r="E17" s="7">
        <v>18588761369</v>
      </c>
      <c r="F17" s="15" t="s">
        <v>156</v>
      </c>
      <c r="G17" s="48">
        <f>IF('初评指标表'!G17&lt;&gt;"",RANK('初评指标表'!G17,'初评指标表'!G:G,1),"")</f>
        <v>35</v>
      </c>
      <c r="H17" s="48">
        <f>IF('初评指标表'!H17&lt;&gt;"",RANK('初评指标表'!H17,'初评指标表'!H:H,1),"")</f>
        <v>109</v>
      </c>
      <c r="I17" s="48">
        <f>IF('初评指标表'!I17&lt;&gt;"",RANK('初评指标表'!I17,'初评指标表'!I:I,1),"")</f>
        <v>116</v>
      </c>
      <c r="J17" s="48">
        <f>IF('初评指标表'!J17&lt;&gt;"",RANK('初评指标表'!J17,'初评指标表'!J:J,1),"")</f>
        <v>82</v>
      </c>
      <c r="K17" s="48">
        <f>IF('初评指标表'!K17&lt;&gt;"",RANK('初评指标表'!K17,'初评指标表'!K:K,1),"")</f>
        <v>69</v>
      </c>
      <c r="L17" s="50">
        <f>'初评指标表'!L17</f>
        <v>1</v>
      </c>
      <c r="M17" s="50">
        <f>'初评指标表'!M17</f>
        <v>2</v>
      </c>
      <c r="N17" s="50">
        <f>'初评指标表'!N17</f>
        <v>0</v>
      </c>
      <c r="O17" s="50">
        <f>'初评指标表'!O17</f>
        <v>1</v>
      </c>
      <c r="P17" s="48">
        <f>IF('初评指标表'!P17&lt;&gt;"",RANK('初评指标表'!P17,'初评指标表'!P:P,1),"")</f>
        <v>2</v>
      </c>
      <c r="Q17" s="48">
        <f>IF('初评指标表'!Q17&lt;&gt;"",RANK('初评指标表'!Q17,'初评指标表'!Q:Q,1),"")</f>
        <v>113</v>
      </c>
      <c r="R17" s="48">
        <f>IF('初评指标表'!R17&lt;&gt;"",RANK('初评指标表'!R17,'初评指标表'!R:R,1),"")</f>
        <v>5</v>
      </c>
      <c r="S17" s="48">
        <f>IF('初评指标表'!S17&lt;&gt;"",RANK('初评指标表'!S17,'初评指标表'!S:S,1),"")</f>
        <v>115</v>
      </c>
      <c r="T17" s="50">
        <f>'初评指标表'!T17</f>
        <v>3</v>
      </c>
      <c r="U17" s="50">
        <f>'初评指标表'!U17</f>
        <v>2</v>
      </c>
      <c r="V17" s="50">
        <f>'初评指标表'!V17</f>
        <v>2</v>
      </c>
      <c r="W17" s="50">
        <f>'初评指标表'!W17</f>
        <v>3</v>
      </c>
      <c r="X17" s="50">
        <f>'初评指标表'!X17</f>
        <v>3</v>
      </c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3" s="4" customFormat="1" ht="24.75" customHeight="1">
      <c r="A18" s="7">
        <v>15</v>
      </c>
      <c r="B18" s="15" t="s">
        <v>124</v>
      </c>
      <c r="C18" s="15" t="s">
        <v>157</v>
      </c>
      <c r="D18" s="7" t="s">
        <v>158</v>
      </c>
      <c r="E18" s="7">
        <v>13631442293</v>
      </c>
      <c r="F18" s="15" t="s">
        <v>156</v>
      </c>
      <c r="G18" s="48">
        <f>IF('初评指标表'!G18&lt;&gt;"",RANK('初评指标表'!G18,'初评指标表'!G:G,1),"")</f>
        <v>21</v>
      </c>
      <c r="H18" s="48">
        <f>IF('初评指标表'!H18&lt;&gt;"",RANK('初评指标表'!H18,'初评指标表'!H:H,1),"")</f>
        <v>36</v>
      </c>
      <c r="I18" s="48">
        <f>IF('初评指标表'!I18&lt;&gt;"",RANK('初评指标表'!I18,'初评指标表'!I:I,1),"")</f>
        <v>74</v>
      </c>
      <c r="J18" s="48">
        <f>IF('初评指标表'!J18&lt;&gt;"",RANK('初评指标表'!J18,'初评指标表'!J:J,1),"")</f>
        <v>59</v>
      </c>
      <c r="K18" s="48">
        <f>IF('初评指标表'!K18&lt;&gt;"",RANK('初评指标表'!K18,'初评指标表'!K:K,1),"")</f>
        <v>43</v>
      </c>
      <c r="L18" s="50">
        <f>'初评指标表'!L18</f>
        <v>1</v>
      </c>
      <c r="M18" s="50">
        <f>'初评指标表'!M18</f>
        <v>2</v>
      </c>
      <c r="N18" s="50">
        <f>'初评指标表'!N18</f>
        <v>1</v>
      </c>
      <c r="O18" s="50">
        <f>'初评指标表'!O18</f>
        <v>1</v>
      </c>
      <c r="P18" s="48">
        <f>IF('初评指标表'!P18&lt;&gt;"",RANK('初评指标表'!P18,'初评指标表'!P:P,1),"")</f>
        <v>44</v>
      </c>
      <c r="Q18" s="48">
        <f>IF('初评指标表'!Q18&lt;&gt;"",RANK('初评指标表'!Q18,'初评指标表'!Q:Q,1),"")</f>
        <v>12</v>
      </c>
      <c r="R18" s="48">
        <f>IF('初评指标表'!R18&lt;&gt;"",RANK('初评指标表'!R18,'初评指标表'!R:R,1),"")</f>
        <v>54</v>
      </c>
      <c r="S18" s="48">
        <f>IF('初评指标表'!S18&lt;&gt;"",RANK('初评指标表'!S18,'初评指标表'!S:S,1),"")</f>
        <v>31</v>
      </c>
      <c r="T18" s="50">
        <f>'初评指标表'!T18</f>
        <v>3</v>
      </c>
      <c r="U18" s="50">
        <f>'初评指标表'!U18</f>
        <v>1</v>
      </c>
      <c r="V18" s="50">
        <f>'初评指标表'!V18</f>
        <v>1</v>
      </c>
      <c r="W18" s="50">
        <f>'初评指标表'!W18</f>
        <v>0</v>
      </c>
      <c r="X18" s="50">
        <f>'初评指标表'!X18</f>
        <v>2</v>
      </c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4" customFormat="1" ht="24.75" customHeight="1">
      <c r="A19" s="7">
        <v>16</v>
      </c>
      <c r="B19" s="15" t="s">
        <v>124</v>
      </c>
      <c r="C19" s="15" t="s">
        <v>159</v>
      </c>
      <c r="D19" s="7" t="s">
        <v>160</v>
      </c>
      <c r="E19" s="7">
        <v>13560265939</v>
      </c>
      <c r="F19" s="15" t="s">
        <v>161</v>
      </c>
      <c r="G19" s="48">
        <f>IF('初评指标表'!G19&lt;&gt;"",RANK('初评指标表'!G19,'初评指标表'!G:G,1),"")</f>
        <v>73</v>
      </c>
      <c r="H19" s="48">
        <f>IF('初评指标表'!H19&lt;&gt;"",RANK('初评指标表'!H19,'初评指标表'!H:H,1),"")</f>
        <v>50</v>
      </c>
      <c r="I19" s="48">
        <f>IF('初评指标表'!I19&lt;&gt;"",RANK('初评指标表'!I19,'初评指标表'!I:I,1),"")</f>
        <v>49</v>
      </c>
      <c r="J19" s="48">
        <f>IF('初评指标表'!J19&lt;&gt;"",RANK('初评指标表'!J19,'初评指标表'!J:J,1),"")</f>
        <v>97</v>
      </c>
      <c r="K19" s="48">
        <f>IF('初评指标表'!K19&lt;&gt;"",RANK('初评指标表'!K19,'初评指标表'!K:K,1),"")</f>
        <v>59</v>
      </c>
      <c r="L19" s="50">
        <f>'初评指标表'!L19</f>
        <v>2</v>
      </c>
      <c r="M19" s="50">
        <f>'初评指标表'!M19</f>
        <v>2</v>
      </c>
      <c r="N19" s="50">
        <f>'初评指标表'!N19</f>
        <v>1</v>
      </c>
      <c r="O19" s="50">
        <f>'初评指标表'!O19</f>
        <v>1</v>
      </c>
      <c r="P19" s="48">
        <f>IF('初评指标表'!P19&lt;&gt;"",RANK('初评指标表'!P19,'初评指标表'!P:P,1),"")</f>
        <v>27</v>
      </c>
      <c r="Q19" s="48">
        <f>IF('初评指标表'!Q19&lt;&gt;"",RANK('初评指标表'!Q19,'初评指标表'!Q:Q,1),"")</f>
        <v>30</v>
      </c>
      <c r="R19" s="48">
        <f>IF('初评指标表'!R19&lt;&gt;"",RANK('初评指标表'!R19,'初评指标表'!R:R,1),"")</f>
        <v>50</v>
      </c>
      <c r="S19" s="48">
        <f>IF('初评指标表'!S19&lt;&gt;"",RANK('初评指标表'!S19,'初评指标表'!S:S,1),"")</f>
        <v>65</v>
      </c>
      <c r="T19" s="50">
        <f>'初评指标表'!T19</f>
        <v>2</v>
      </c>
      <c r="U19" s="50">
        <f>'初评指标表'!U19</f>
        <v>2</v>
      </c>
      <c r="V19" s="50">
        <f>'初评指标表'!V19</f>
        <v>2</v>
      </c>
      <c r="W19" s="50">
        <f>'初评指标表'!W19</f>
        <v>1</v>
      </c>
      <c r="X19" s="50">
        <f>'初评指标表'!X19</f>
        <v>3</v>
      </c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4" customFormat="1" ht="24.75" customHeight="1">
      <c r="A20" s="7">
        <v>17</v>
      </c>
      <c r="B20" s="15" t="s">
        <v>124</v>
      </c>
      <c r="C20" s="15" t="s">
        <v>162</v>
      </c>
      <c r="D20" s="7" t="s">
        <v>163</v>
      </c>
      <c r="E20" s="7">
        <v>18926296136</v>
      </c>
      <c r="F20" s="15" t="s">
        <v>161</v>
      </c>
      <c r="G20" s="48">
        <f>IF('初评指标表'!G20&lt;&gt;"",RANK('初评指标表'!G20,'初评指标表'!G:G,1),"")</f>
        <v>9</v>
      </c>
      <c r="H20" s="48">
        <f>IF('初评指标表'!H20&lt;&gt;"",RANK('初评指标表'!H20,'初评指标表'!H:H,1),"")</f>
        <v>3</v>
      </c>
      <c r="I20" s="48">
        <f>IF('初评指标表'!I20&lt;&gt;"",RANK('初评指标表'!I20,'初评指标表'!I:I,1),"")</f>
        <v>4</v>
      </c>
      <c r="J20" s="48">
        <f>IF('初评指标表'!J20&lt;&gt;"",RANK('初评指标表'!J20,'初评指标表'!J:J,1),"")</f>
        <v>113</v>
      </c>
      <c r="K20" s="48">
        <f>IF('初评指标表'!K20&lt;&gt;"",RANK('初评指标表'!K20,'初评指标表'!K:K,1),"")</f>
        <v>98</v>
      </c>
      <c r="L20" s="50">
        <f>'初评指标表'!L20</f>
        <v>0</v>
      </c>
      <c r="M20" s="50">
        <f>'初评指标表'!M20</f>
        <v>2</v>
      </c>
      <c r="N20" s="50">
        <f>'初评指标表'!N20</f>
        <v>1</v>
      </c>
      <c r="O20" s="50">
        <f>'初评指标表'!O20</f>
        <v>0</v>
      </c>
      <c r="P20" s="48">
        <f>IF('初评指标表'!P20&lt;&gt;"",RANK('初评指标表'!P20,'初评指标表'!P:P,1),"")</f>
        <v>3</v>
      </c>
      <c r="Q20" s="48">
        <f>IF('初评指标表'!Q20&lt;&gt;"",RANK('初评指标表'!Q20,'初评指标表'!Q:Q,1),"")</f>
        <v>8</v>
      </c>
      <c r="R20" s="48">
        <f>IF('初评指标表'!R20&lt;&gt;"",RANK('初评指标表'!R20,'初评指标表'!R:R,1),"")</f>
        <v>57</v>
      </c>
      <c r="S20" s="48">
        <f>IF('初评指标表'!S20&lt;&gt;"",RANK('初评指标表'!S20,'初评指标表'!S:S,1),"")</f>
        <v>23</v>
      </c>
      <c r="T20" s="50">
        <f>'初评指标表'!T20</f>
        <v>1</v>
      </c>
      <c r="U20" s="50">
        <f>'初评指标表'!U20</f>
        <v>2</v>
      </c>
      <c r="V20" s="50">
        <f>'初评指标表'!V20</f>
        <v>2</v>
      </c>
      <c r="W20" s="50">
        <f>'初评指标表'!W20</f>
        <v>1</v>
      </c>
      <c r="X20" s="50">
        <f>'初评指标表'!X20</f>
        <v>3</v>
      </c>
      <c r="Y20" s="51"/>
      <c r="Z20" s="51"/>
      <c r="AA20" s="51"/>
      <c r="AB20" s="51"/>
      <c r="AC20" s="51"/>
      <c r="AD20" s="51"/>
      <c r="AE20" s="51"/>
      <c r="AF20" s="51"/>
      <c r="AG20" s="51"/>
    </row>
    <row r="21" spans="1:33" s="4" customFormat="1" ht="24.75" customHeight="1">
      <c r="A21" s="7">
        <v>18</v>
      </c>
      <c r="B21" s="15" t="s">
        <v>124</v>
      </c>
      <c r="C21" s="15" t="s">
        <v>164</v>
      </c>
      <c r="D21" s="7" t="s">
        <v>165</v>
      </c>
      <c r="E21" s="7">
        <v>13556161139</v>
      </c>
      <c r="F21" s="15" t="s">
        <v>166</v>
      </c>
      <c r="G21" s="48">
        <f>IF('初评指标表'!G21&lt;&gt;"",RANK('初评指标表'!G21,'初评指标表'!G:G,1),"")</f>
        <v>103</v>
      </c>
      <c r="H21" s="48">
        <f>IF('初评指标表'!H21&lt;&gt;"",RANK('初评指标表'!H21,'初评指标表'!H:H,1),"")</f>
        <v>114</v>
      </c>
      <c r="I21" s="48">
        <f>IF('初评指标表'!I21&lt;&gt;"",RANK('初评指标表'!I21,'初评指标表'!I:I,1),"")</f>
        <v>67</v>
      </c>
      <c r="J21" s="48">
        <f>IF('初评指标表'!J21&lt;&gt;"",RANK('初评指标表'!J21,'初评指标表'!J:J,1),"")</f>
        <v>54</v>
      </c>
      <c r="K21" s="48">
        <f>IF('初评指标表'!K21&lt;&gt;"",RANK('初评指标表'!K21,'初评指标表'!K:K,1),"")</f>
        <v>46</v>
      </c>
      <c r="L21" s="50">
        <f>'初评指标表'!L21</f>
        <v>3</v>
      </c>
      <c r="M21" s="50">
        <f>'初评指标表'!M21</f>
        <v>2</v>
      </c>
      <c r="N21" s="50">
        <f>'初评指标表'!N21</f>
        <v>1</v>
      </c>
      <c r="O21" s="50">
        <f>'初评指标表'!O21</f>
        <v>1</v>
      </c>
      <c r="P21" s="48">
        <f>IF('初评指标表'!P21&lt;&gt;"",RANK('初评指标表'!P21,'初评指标表'!P:P,1),"")</f>
        <v>74</v>
      </c>
      <c r="Q21" s="48">
        <f>IF('初评指标表'!Q21&lt;&gt;"",RANK('初评指标表'!Q21,'初评指标表'!Q:Q,1),"")</f>
        <v>82</v>
      </c>
      <c r="R21" s="48">
        <f>IF('初评指标表'!R21&lt;&gt;"",RANK('初评指标表'!R21,'初评指标表'!R:R,1),"")</f>
        <v>61</v>
      </c>
      <c r="S21" s="48">
        <f>IF('初评指标表'!S21&lt;&gt;"",RANK('初评指标表'!S21,'初评指标表'!S:S,1),"")</f>
        <v>110</v>
      </c>
      <c r="T21" s="50">
        <f>'初评指标表'!T21</f>
        <v>3</v>
      </c>
      <c r="U21" s="50">
        <f>'初评指标表'!U21</f>
        <v>2</v>
      </c>
      <c r="V21" s="50">
        <f>'初评指标表'!V21</f>
        <v>2</v>
      </c>
      <c r="W21" s="50">
        <f>'初评指标表'!W21</f>
        <v>3</v>
      </c>
      <c r="X21" s="50">
        <f>'初评指标表'!X21</f>
        <v>3</v>
      </c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3" s="4" customFormat="1" ht="24.75" customHeight="1">
      <c r="A22" s="7">
        <v>19</v>
      </c>
      <c r="B22" s="15" t="s">
        <v>124</v>
      </c>
      <c r="C22" s="15" t="s">
        <v>167</v>
      </c>
      <c r="D22" s="7" t="s">
        <v>168</v>
      </c>
      <c r="E22" s="7">
        <v>13760693360</v>
      </c>
      <c r="F22" s="15" t="s">
        <v>166</v>
      </c>
      <c r="G22" s="48">
        <f>IF('初评指标表'!G22&lt;&gt;"",RANK('初评指标表'!G22,'初评指标表'!G:G,1),"")</f>
        <v>90</v>
      </c>
      <c r="H22" s="48">
        <f>IF('初评指标表'!H22&lt;&gt;"",RANK('初评指标表'!H22,'初评指标表'!H:H,1),"")</f>
        <v>115</v>
      </c>
      <c r="I22" s="48">
        <f>IF('初评指标表'!I22&lt;&gt;"",RANK('初评指标表'!I22,'初评指标表'!I:I,1),"")</f>
        <v>90</v>
      </c>
      <c r="J22" s="48">
        <f>IF('初评指标表'!J22&lt;&gt;"",RANK('初评指标表'!J22,'初评指标表'!J:J,1),"")</f>
        <v>63</v>
      </c>
      <c r="K22" s="48">
        <f>IF('初评指标表'!K22&lt;&gt;"",RANK('初评指标表'!K22,'初评指标表'!K:K,1),"")</f>
        <v>33</v>
      </c>
      <c r="L22" s="50">
        <f>'初评指标表'!L22</f>
        <v>2</v>
      </c>
      <c r="M22" s="50">
        <f>'初评指标表'!M22</f>
        <v>2</v>
      </c>
      <c r="N22" s="50">
        <f>'初评指标表'!N22</f>
        <v>1</v>
      </c>
      <c r="O22" s="50">
        <f>'初评指标表'!O22</f>
        <v>0</v>
      </c>
      <c r="P22" s="48">
        <f>IF('初评指标表'!P22&lt;&gt;"",RANK('初评指标表'!P22,'初评指标表'!P:P,1),"")</f>
        <v>81</v>
      </c>
      <c r="Q22" s="48">
        <f>IF('初评指标表'!Q22&lt;&gt;"",RANK('初评指标表'!Q22,'初评指标表'!Q:Q,1),"")</f>
        <v>89</v>
      </c>
      <c r="R22" s="48">
        <f>IF('初评指标表'!R22&lt;&gt;"",RANK('初评指标表'!R22,'初评指标表'!R:R,1),"")</f>
        <v>17</v>
      </c>
      <c r="S22" s="48">
        <f>IF('初评指标表'!S22&lt;&gt;"",RANK('初评指标表'!S22,'初评指标表'!S:S,1),"")</f>
        <v>102</v>
      </c>
      <c r="T22" s="50">
        <f>'初评指标表'!T22</f>
        <v>2</v>
      </c>
      <c r="U22" s="50">
        <f>'初评指标表'!U22</f>
        <v>1</v>
      </c>
      <c r="V22" s="50">
        <f>'初评指标表'!V22</f>
        <v>2</v>
      </c>
      <c r="W22" s="50">
        <f>'初评指标表'!W22</f>
        <v>0</v>
      </c>
      <c r="X22" s="50">
        <f>'初评指标表'!X22</f>
        <v>3</v>
      </c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4" customFormat="1" ht="24.75" customHeight="1">
      <c r="A23" s="7">
        <v>20</v>
      </c>
      <c r="B23" s="15" t="s">
        <v>124</v>
      </c>
      <c r="C23" s="15" t="s">
        <v>169</v>
      </c>
      <c r="D23" s="7" t="s">
        <v>170</v>
      </c>
      <c r="E23" s="7">
        <v>15013001611</v>
      </c>
      <c r="F23" s="15" t="s">
        <v>166</v>
      </c>
      <c r="G23" s="48">
        <f>IF('初评指标表'!G23&lt;&gt;"",RANK('初评指标表'!G23,'初评指标表'!G:G,1),"")</f>
        <v>114</v>
      </c>
      <c r="H23" s="48">
        <f>IF('初评指标表'!H23&lt;&gt;"",RANK('初评指标表'!H23,'初评指标表'!H:H,1),"")</f>
        <v>101</v>
      </c>
      <c r="I23" s="48">
        <f>IF('初评指标表'!I23&lt;&gt;"",RANK('初评指标表'!I23,'初评指标表'!I:I,1),"")</f>
        <v>103</v>
      </c>
      <c r="J23" s="48">
        <f>IF('初评指标表'!J23&lt;&gt;"",RANK('初评指标表'!J23,'初评指标表'!J:J,1),"")</f>
        <v>78</v>
      </c>
      <c r="K23" s="48">
        <f>IF('初评指标表'!K23&lt;&gt;"",RANK('初评指标表'!K23,'初评指标表'!K:K,1),"")</f>
        <v>27</v>
      </c>
      <c r="L23" s="50">
        <f>'初评指标表'!L23</f>
        <v>3</v>
      </c>
      <c r="M23" s="50">
        <f>'初评指标表'!M23</f>
        <v>2</v>
      </c>
      <c r="N23" s="50">
        <f>'初评指标表'!N23</f>
        <v>1</v>
      </c>
      <c r="O23" s="50">
        <f>'初评指标表'!O23</f>
        <v>0</v>
      </c>
      <c r="P23" s="48">
        <f>IF('初评指标表'!P23&lt;&gt;"",RANK('初评指标表'!P23,'初评指标表'!P:P,1),"")</f>
        <v>41</v>
      </c>
      <c r="Q23" s="48">
        <f>IF('初评指标表'!Q23&lt;&gt;"",RANK('初评指标表'!Q23,'初评指标表'!Q:Q,1),"")</f>
        <v>53</v>
      </c>
      <c r="R23" s="48">
        <f>IF('初评指标表'!R23&lt;&gt;"",RANK('初评指标表'!R23,'初评指标表'!R:R,1),"")</f>
        <v>81</v>
      </c>
      <c r="S23" s="48">
        <f>IF('初评指标表'!S23&lt;&gt;"",RANK('初评指标表'!S23,'初评指标表'!S:S,1),"")</f>
        <v>113</v>
      </c>
      <c r="T23" s="50">
        <f>'初评指标表'!T23</f>
        <v>2</v>
      </c>
      <c r="U23" s="50">
        <f>'初评指标表'!U23</f>
        <v>1</v>
      </c>
      <c r="V23" s="50">
        <f>'初评指标表'!V23</f>
        <v>1</v>
      </c>
      <c r="W23" s="50">
        <f>'初评指标表'!W23</f>
        <v>0</v>
      </c>
      <c r="X23" s="50">
        <f>'初评指标表'!X23</f>
        <v>2</v>
      </c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3" s="4" customFormat="1" ht="24.75" customHeight="1">
      <c r="A24" s="7">
        <v>21</v>
      </c>
      <c r="B24" s="15" t="s">
        <v>124</v>
      </c>
      <c r="C24" s="15" t="s">
        <v>171</v>
      </c>
      <c r="D24" s="7" t="s">
        <v>172</v>
      </c>
      <c r="E24" s="7">
        <v>13928838804</v>
      </c>
      <c r="F24" s="15" t="s">
        <v>166</v>
      </c>
      <c r="G24" s="48">
        <f>IF('初评指标表'!G24&lt;&gt;"",RANK('初评指标表'!G24,'初评指标表'!G:G,1),"")</f>
        <v>108</v>
      </c>
      <c r="H24" s="48">
        <f>IF('初评指标表'!H24&lt;&gt;"",RANK('初评指标表'!H24,'初评指标表'!H:H,1),"")</f>
        <v>90</v>
      </c>
      <c r="I24" s="48">
        <f>IF('初评指标表'!I24&lt;&gt;"",RANK('初评指标表'!I24,'初评指标表'!I:I,1),"")</f>
        <v>15</v>
      </c>
      <c r="J24" s="48">
        <f>IF('初评指标表'!J24&lt;&gt;"",RANK('初评指标表'!J24,'初评指标表'!J:J,1),"")</f>
        <v>1</v>
      </c>
      <c r="K24" s="48">
        <f>IF('初评指标表'!K24&lt;&gt;"",RANK('初评指标表'!K24,'初评指标表'!K:K,1),"")</f>
        <v>1</v>
      </c>
      <c r="L24" s="50">
        <f>'初评指标表'!L24</f>
        <v>3</v>
      </c>
      <c r="M24" s="50">
        <f>'初评指标表'!M24</f>
        <v>2</v>
      </c>
      <c r="N24" s="50">
        <f>'初评指标表'!N24</f>
        <v>1</v>
      </c>
      <c r="O24" s="50">
        <f>'初评指标表'!O24</f>
        <v>1</v>
      </c>
      <c r="P24" s="48">
        <f>IF('初评指标表'!P24&lt;&gt;"",RANK('初评指标表'!P24,'初评指标表'!P:P,1),"")</f>
        <v>78</v>
      </c>
      <c r="Q24" s="48">
        <f>IF('初评指标表'!Q24&lt;&gt;"",RANK('初评指标表'!Q24,'初评指标表'!Q:Q,1),"")</f>
        <v>71</v>
      </c>
      <c r="R24" s="48">
        <f>IF('初评指标表'!R24&lt;&gt;"",RANK('初评指标表'!R24,'初评指标表'!R:R,1),"")</f>
        <v>24</v>
      </c>
      <c r="S24" s="48">
        <f>IF('初评指标表'!S24&lt;&gt;"",RANK('初评指标表'!S24,'初评指标表'!S:S,1),"")</f>
        <v>56</v>
      </c>
      <c r="T24" s="50">
        <f>'初评指标表'!T24</f>
        <v>3</v>
      </c>
      <c r="U24" s="50">
        <f>'初评指标表'!U24</f>
        <v>2</v>
      </c>
      <c r="V24" s="50">
        <f>'初评指标表'!V24</f>
        <v>1</v>
      </c>
      <c r="W24" s="50">
        <f>'初评指标表'!W24</f>
        <v>2</v>
      </c>
      <c r="X24" s="50">
        <f>'初评指标表'!X24</f>
        <v>2</v>
      </c>
      <c r="Y24" s="51"/>
      <c r="Z24" s="51"/>
      <c r="AA24" s="51"/>
      <c r="AB24" s="51"/>
      <c r="AC24" s="51"/>
      <c r="AD24" s="51"/>
      <c r="AE24" s="51"/>
      <c r="AF24" s="51"/>
      <c r="AG24" s="51"/>
    </row>
    <row r="25" spans="1:33" s="4" customFormat="1" ht="24.75" customHeight="1">
      <c r="A25" s="7">
        <v>22</v>
      </c>
      <c r="B25" s="15" t="s">
        <v>124</v>
      </c>
      <c r="C25" s="15" t="s">
        <v>173</v>
      </c>
      <c r="D25" s="7" t="s">
        <v>174</v>
      </c>
      <c r="E25" s="7">
        <v>13318835297</v>
      </c>
      <c r="F25" s="15" t="s">
        <v>166</v>
      </c>
      <c r="G25" s="48">
        <f>IF('初评指标表'!G25&lt;&gt;"",RANK('初评指标表'!G25,'初评指标表'!G:G,1),"")</f>
        <v>25</v>
      </c>
      <c r="H25" s="48">
        <f>IF('初评指标表'!H25&lt;&gt;"",RANK('初评指标表'!H25,'初评指标表'!H:H,1),"")</f>
        <v>112</v>
      </c>
      <c r="I25" s="48">
        <f>IF('初评指标表'!I25&lt;&gt;"",RANK('初评指标表'!I25,'初评指标表'!I:I,1),"")</f>
        <v>34</v>
      </c>
      <c r="J25" s="48">
        <f>IF('初评指标表'!J25&lt;&gt;"",RANK('初评指标表'!J25,'初评指标表'!J:J,1),"")</f>
        <v>13</v>
      </c>
      <c r="K25" s="48">
        <f>IF('初评指标表'!K25&lt;&gt;"",RANK('初评指标表'!K25,'初评指标表'!K:K,1),"")</f>
        <v>1</v>
      </c>
      <c r="L25" s="50">
        <f>'初评指标表'!L25</f>
        <v>1</v>
      </c>
      <c r="M25" s="50">
        <f>'初评指标表'!M25</f>
        <v>2</v>
      </c>
      <c r="N25" s="50">
        <f>'初评指标表'!N25</f>
        <v>1</v>
      </c>
      <c r="O25" s="50">
        <f>'初评指标表'!O25</f>
        <v>0</v>
      </c>
      <c r="P25" s="48">
        <f>IF('初评指标表'!P25&lt;&gt;"",RANK('初评指标表'!P25,'初评指标表'!P:P,1),"")</f>
        <v>61</v>
      </c>
      <c r="Q25" s="48">
        <f>IF('初评指标表'!Q25&lt;&gt;"",RANK('初评指标表'!Q25,'初评指标表'!Q:Q,1),"")</f>
        <v>90</v>
      </c>
      <c r="R25" s="48">
        <f>IF('初评指标表'!R25&lt;&gt;"",RANK('初评指标表'!R25,'初评指标表'!R:R,1),"")</f>
        <v>3</v>
      </c>
      <c r="S25" s="48">
        <f>IF('初评指标表'!S25&lt;&gt;"",RANK('初评指标表'!S25,'初评指标表'!S:S,1),"")</f>
        <v>94</v>
      </c>
      <c r="T25" s="50">
        <f>'初评指标表'!T25</f>
        <v>2</v>
      </c>
      <c r="U25" s="50">
        <f>'初评指标表'!U25</f>
        <v>1</v>
      </c>
      <c r="V25" s="50">
        <f>'初评指标表'!V25</f>
        <v>1</v>
      </c>
      <c r="W25" s="50">
        <f>'初评指标表'!W25</f>
        <v>1</v>
      </c>
      <c r="X25" s="50">
        <f>'初评指标表'!X25</f>
        <v>2</v>
      </c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3" s="4" customFormat="1" ht="24.75" customHeight="1">
      <c r="A26" s="7">
        <v>23</v>
      </c>
      <c r="B26" s="15" t="s">
        <v>124</v>
      </c>
      <c r="C26" s="15" t="s">
        <v>175</v>
      </c>
      <c r="D26" s="7" t="s">
        <v>176</v>
      </c>
      <c r="E26" s="7">
        <v>13560133102</v>
      </c>
      <c r="F26" s="15" t="s">
        <v>177</v>
      </c>
      <c r="G26" s="48">
        <f>IF('初评指标表'!G26&lt;&gt;"",RANK('初评指标表'!G26,'初评指标表'!G:G,1),"")</f>
        <v>23</v>
      </c>
      <c r="H26" s="48">
        <f>IF('初评指标表'!H26&lt;&gt;"",RANK('初评指标表'!H26,'初评指标表'!H:H,1),"")</f>
        <v>49</v>
      </c>
      <c r="I26" s="48">
        <f>IF('初评指标表'!I26&lt;&gt;"",RANK('初评指标表'!I26,'初评指标表'!I:I,1),"")</f>
        <v>110</v>
      </c>
      <c r="J26" s="48">
        <f>IF('初评指标表'!J26&lt;&gt;"",RANK('初评指标表'!J26,'初评指标表'!J:J,1),"")</f>
        <v>22</v>
      </c>
      <c r="K26" s="48">
        <f>IF('初评指标表'!K26&lt;&gt;"",RANK('初评指标表'!K26,'初评指标表'!K:K,1),"")</f>
        <v>35</v>
      </c>
      <c r="L26" s="50">
        <f>'初评指标表'!L26</f>
        <v>3</v>
      </c>
      <c r="M26" s="50">
        <f>'初评指标表'!M26</f>
        <v>2</v>
      </c>
      <c r="N26" s="50">
        <f>'初评指标表'!N26</f>
        <v>1</v>
      </c>
      <c r="O26" s="50">
        <f>'初评指标表'!O26</f>
        <v>0</v>
      </c>
      <c r="P26" s="48">
        <f>IF('初评指标表'!P26&lt;&gt;"",RANK('初评指标表'!P26,'初评指标表'!P:P,1),"")</f>
        <v>55</v>
      </c>
      <c r="Q26" s="48">
        <f>IF('初评指标表'!Q26&lt;&gt;"",RANK('初评指标表'!Q26,'初评指标表'!Q:Q,1),"")</f>
        <v>37</v>
      </c>
      <c r="R26" s="48">
        <f>IF('初评指标表'!R26&lt;&gt;"",RANK('初评指标表'!R26,'初评指标表'!R:R,1),"")</f>
        <v>49</v>
      </c>
      <c r="S26" s="48">
        <f>IF('初评指标表'!S26&lt;&gt;"",RANK('初评指标表'!S26,'初评指标表'!S:S,1),"")</f>
        <v>41</v>
      </c>
      <c r="T26" s="50">
        <f>'初评指标表'!T26</f>
        <v>3</v>
      </c>
      <c r="U26" s="50">
        <f>'初评指标表'!U26</f>
        <v>2</v>
      </c>
      <c r="V26" s="50">
        <f>'初评指标表'!V26</f>
        <v>2</v>
      </c>
      <c r="W26" s="50">
        <f>'初评指标表'!W26</f>
        <v>3</v>
      </c>
      <c r="X26" s="50">
        <f>'初评指标表'!X26</f>
        <v>3</v>
      </c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s="4" customFormat="1" ht="24.75" customHeight="1">
      <c r="A27" s="7">
        <v>24</v>
      </c>
      <c r="B27" s="15" t="s">
        <v>124</v>
      </c>
      <c r="C27" s="15" t="s">
        <v>178</v>
      </c>
      <c r="D27" s="7" t="s">
        <v>179</v>
      </c>
      <c r="E27" s="7">
        <v>15914320591</v>
      </c>
      <c r="F27" s="15" t="s">
        <v>177</v>
      </c>
      <c r="G27" s="48">
        <f>IF('初评指标表'!G27&lt;&gt;"",RANK('初评指标表'!G27,'初评指标表'!G:G,1),"")</f>
        <v>101</v>
      </c>
      <c r="H27" s="48">
        <f>IF('初评指标表'!H27&lt;&gt;"",RANK('初评指标表'!H27,'初评指标表'!H:H,1),"")</f>
        <v>85</v>
      </c>
      <c r="I27" s="48">
        <f>IF('初评指标表'!I27&lt;&gt;"",RANK('初评指标表'!I27,'初评指标表'!I:I,1),"")</f>
        <v>18</v>
      </c>
      <c r="J27" s="48">
        <f>IF('初评指标表'!J27&lt;&gt;"",RANK('初评指标表'!J27,'初评指标表'!J:J,1),"")</f>
        <v>50</v>
      </c>
      <c r="K27" s="48">
        <f>IF('初评指标表'!K27&lt;&gt;"",RANK('初评指标表'!K27,'初评指标表'!K:K,1),"")</f>
        <v>97</v>
      </c>
      <c r="L27" s="50">
        <f>'初评指标表'!L27</f>
        <v>3</v>
      </c>
      <c r="M27" s="50">
        <f>'初评指标表'!M27</f>
        <v>2</v>
      </c>
      <c r="N27" s="50">
        <f>'初评指标表'!N27</f>
        <v>0</v>
      </c>
      <c r="O27" s="50">
        <f>'初评指标表'!O27</f>
        <v>0</v>
      </c>
      <c r="P27" s="48">
        <f>IF('初评指标表'!P27&lt;&gt;"",RANK('初评指标表'!P27,'初评指标表'!P:P,1),"")</f>
        <v>83</v>
      </c>
      <c r="Q27" s="48">
        <f>IF('初评指标表'!Q27&lt;&gt;"",RANK('初评指标表'!Q27,'初评指标表'!Q:Q,1),"")</f>
        <v>64</v>
      </c>
      <c r="R27" s="48">
        <f>IF('初评指标表'!R27&lt;&gt;"",RANK('初评指标表'!R27,'初评指标表'!R:R,1),"")</f>
        <v>60</v>
      </c>
      <c r="S27" s="48">
        <f>IF('初评指标表'!S27&lt;&gt;"",RANK('初评指标表'!S27,'初评指标表'!S:S,1),"")</f>
        <v>52</v>
      </c>
      <c r="T27" s="50">
        <f>'初评指标表'!T27</f>
        <v>2</v>
      </c>
      <c r="U27" s="50">
        <f>'初评指标表'!U27</f>
        <v>2</v>
      </c>
      <c r="V27" s="50">
        <f>'初评指标表'!V27</f>
        <v>2</v>
      </c>
      <c r="W27" s="50">
        <f>'初评指标表'!W27</f>
        <v>4</v>
      </c>
      <c r="X27" s="50">
        <f>'初评指标表'!X27</f>
        <v>3</v>
      </c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4" customFormat="1" ht="24.75" customHeight="1">
      <c r="A28" s="7">
        <v>25</v>
      </c>
      <c r="B28" s="15" t="s">
        <v>124</v>
      </c>
      <c r="C28" s="15" t="s">
        <v>180</v>
      </c>
      <c r="D28" s="7" t="s">
        <v>181</v>
      </c>
      <c r="E28" s="7">
        <v>18026208672</v>
      </c>
      <c r="F28" s="15" t="s">
        <v>182</v>
      </c>
      <c r="G28" s="48">
        <f>IF('初评指标表'!G28&lt;&gt;"",RANK('初评指标表'!G28,'初评指标表'!G:G,1),"")</f>
        <v>72</v>
      </c>
      <c r="H28" s="48">
        <f>IF('初评指标表'!H28&lt;&gt;"",RANK('初评指标表'!H28,'初评指标表'!H:H,1),"")</f>
        <v>62</v>
      </c>
      <c r="I28" s="48">
        <f>IF('初评指标表'!I28&lt;&gt;"",RANK('初评指标表'!I28,'初评指标表'!I:I,1),"")</f>
        <v>61</v>
      </c>
      <c r="J28" s="48">
        <f>IF('初评指标表'!J28&lt;&gt;"",RANK('初评指标表'!J28,'初评指标表'!J:J,1),"")</f>
        <v>16</v>
      </c>
      <c r="K28" s="48">
        <f>IF('初评指标表'!K28&lt;&gt;"",RANK('初评指标表'!K28,'初评指标表'!K:K,1),"")</f>
        <v>20</v>
      </c>
      <c r="L28" s="50">
        <f>'初评指标表'!L28</f>
        <v>3</v>
      </c>
      <c r="M28" s="50">
        <f>'初评指标表'!M28</f>
        <v>0</v>
      </c>
      <c r="N28" s="50">
        <f>'初评指标表'!N28</f>
        <v>1</v>
      </c>
      <c r="O28" s="50">
        <f>'初评指标表'!O28</f>
        <v>1</v>
      </c>
      <c r="P28" s="48">
        <f>IF('初评指标表'!P28&lt;&gt;"",RANK('初评指标表'!P28,'初评指标表'!P:P,1),"")</f>
        <v>34</v>
      </c>
      <c r="Q28" s="48">
        <f>IF('初评指标表'!Q28&lt;&gt;"",RANK('初评指标表'!Q28,'初评指标表'!Q:Q,1),"")</f>
        <v>51</v>
      </c>
      <c r="R28" s="48">
        <f>IF('初评指标表'!R28&lt;&gt;"",RANK('初评指标表'!R28,'初评指标表'!R:R,1),"")</f>
        <v>46</v>
      </c>
      <c r="S28" s="48">
        <f>IF('初评指标表'!S28&lt;&gt;"",RANK('初评指标表'!S28,'初评指标表'!S:S,1),"")</f>
        <v>74</v>
      </c>
      <c r="T28" s="50">
        <f>'初评指标表'!T28</f>
        <v>3</v>
      </c>
      <c r="U28" s="50">
        <f>'初评指标表'!U28</f>
        <v>1</v>
      </c>
      <c r="V28" s="50">
        <f>'初评指标表'!V28</f>
        <v>2</v>
      </c>
      <c r="W28" s="50">
        <f>'初评指标表'!W28</f>
        <v>0</v>
      </c>
      <c r="X28" s="50">
        <f>'初评指标表'!X28</f>
        <v>3</v>
      </c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4" customFormat="1" ht="24.75" customHeight="1">
      <c r="A29" s="7">
        <v>26</v>
      </c>
      <c r="B29" s="15" t="s">
        <v>124</v>
      </c>
      <c r="C29" s="15" t="s">
        <v>183</v>
      </c>
      <c r="D29" s="7" t="s">
        <v>184</v>
      </c>
      <c r="E29" s="7">
        <v>13928711352</v>
      </c>
      <c r="F29" s="15" t="s">
        <v>182</v>
      </c>
      <c r="G29" s="48">
        <f>IF('初评指标表'!G29&lt;&gt;"",RANK('初评指标表'!G29,'初评指标表'!G:G,1),"")</f>
        <v>57</v>
      </c>
      <c r="H29" s="48">
        <f>IF('初评指标表'!H29&lt;&gt;"",RANK('初评指标表'!H29,'初评指标表'!H:H,1),"")</f>
        <v>61</v>
      </c>
      <c r="I29" s="48">
        <f>IF('初评指标表'!I29&lt;&gt;"",RANK('初评指标表'!I29,'初评指标表'!I:I,1),"")</f>
        <v>25</v>
      </c>
      <c r="J29" s="48">
        <f>IF('初评指标表'!J29&lt;&gt;"",RANK('初评指标表'!J29,'初评指标表'!J:J,1),"")</f>
        <v>103</v>
      </c>
      <c r="K29" s="48">
        <f>IF('初评指标表'!K29&lt;&gt;"",RANK('初评指标表'!K29,'初评指标表'!K:K,1),"")</f>
        <v>80</v>
      </c>
      <c r="L29" s="50">
        <f>'初评指标表'!L29</f>
        <v>1</v>
      </c>
      <c r="M29" s="50">
        <f>'初评指标表'!M29</f>
        <v>2</v>
      </c>
      <c r="N29" s="50">
        <f>'初评指标表'!N29</f>
        <v>1</v>
      </c>
      <c r="O29" s="50">
        <f>'初评指标表'!O29</f>
        <v>0</v>
      </c>
      <c r="P29" s="48">
        <f>IF('初评指标表'!P29&lt;&gt;"",RANK('初评指标表'!P29,'初评指标表'!P:P,1),"")</f>
        <v>57</v>
      </c>
      <c r="Q29" s="48">
        <f>IF('初评指标表'!Q29&lt;&gt;"",RANK('初评指标表'!Q29,'初评指标表'!Q:Q,1),"")</f>
        <v>87</v>
      </c>
      <c r="R29" s="48">
        <f>IF('初评指标表'!R29&lt;&gt;"",RANK('初评指标表'!R29,'初评指标表'!R:R,1),"")</f>
        <v>12</v>
      </c>
      <c r="S29" s="48">
        <f>IF('初评指标表'!S29&lt;&gt;"",RANK('初评指标表'!S29,'初评指标表'!S:S,1),"")</f>
        <v>36</v>
      </c>
      <c r="T29" s="50">
        <f>'初评指标表'!T29</f>
        <v>2</v>
      </c>
      <c r="U29" s="50">
        <f>'初评指标表'!U29</f>
        <v>2</v>
      </c>
      <c r="V29" s="50">
        <f>'初评指标表'!V29</f>
        <v>2</v>
      </c>
      <c r="W29" s="50">
        <f>'初评指标表'!W29</f>
        <v>4</v>
      </c>
      <c r="X29" s="50">
        <f>'初评指标表'!X29</f>
        <v>2</v>
      </c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3" s="4" customFormat="1" ht="24.75" customHeight="1">
      <c r="A30" s="7">
        <v>27</v>
      </c>
      <c r="B30" s="15" t="s">
        <v>124</v>
      </c>
      <c r="C30" s="15" t="s">
        <v>185</v>
      </c>
      <c r="D30" s="7" t="s">
        <v>186</v>
      </c>
      <c r="E30" s="7">
        <v>18688892809</v>
      </c>
      <c r="F30" s="15" t="s">
        <v>187</v>
      </c>
      <c r="G30" s="48">
        <f>IF('初评指标表'!G30&lt;&gt;"",RANK('初评指标表'!G30,'初评指标表'!G:G,1),"")</f>
        <v>64</v>
      </c>
      <c r="H30" s="48">
        <f>IF('初评指标表'!H30&lt;&gt;"",RANK('初评指标表'!H30,'初评指标表'!H:H,1),"")</f>
        <v>87</v>
      </c>
      <c r="I30" s="48">
        <f>IF('初评指标表'!I30&lt;&gt;"",RANK('初评指标表'!I30,'初评指标表'!I:I,1),"")</f>
        <v>38</v>
      </c>
      <c r="J30" s="48">
        <f>IF('初评指标表'!J30&lt;&gt;"",RANK('初评指标表'!J30,'初评指标表'!J:J,1),"")</f>
        <v>1</v>
      </c>
      <c r="K30" s="48">
        <f>IF('初评指标表'!K30&lt;&gt;"",RANK('初评指标表'!K30,'初评指标表'!K:K,1),"")</f>
        <v>25</v>
      </c>
      <c r="L30" s="50">
        <f>'初评指标表'!L30</f>
        <v>2</v>
      </c>
      <c r="M30" s="50">
        <f>'初评指标表'!M30</f>
        <v>1</v>
      </c>
      <c r="N30" s="50">
        <f>'初评指标表'!N30</f>
        <v>1</v>
      </c>
      <c r="O30" s="50">
        <f>'初评指标表'!O30</f>
        <v>0</v>
      </c>
      <c r="P30" s="48">
        <f>IF('初评指标表'!P30&lt;&gt;"",RANK('初评指标表'!P30,'初评指标表'!P:P,1),"")</f>
        <v>98</v>
      </c>
      <c r="Q30" s="48">
        <f>IF('初评指标表'!Q30&lt;&gt;"",RANK('初评指标表'!Q30,'初评指标表'!Q:Q,1),"")</f>
        <v>99</v>
      </c>
      <c r="R30" s="48">
        <f>IF('初评指标表'!R30&lt;&gt;"",RANK('初评指标表'!R30,'初评指标表'!R:R,1),"")</f>
        <v>27</v>
      </c>
      <c r="S30" s="48">
        <f>IF('初评指标表'!S30&lt;&gt;"",RANK('初评指标表'!S30,'初评指标表'!S:S,1),"")</f>
        <v>19</v>
      </c>
      <c r="T30" s="50">
        <f>'初评指标表'!T30</f>
        <v>3</v>
      </c>
      <c r="U30" s="50">
        <f>'初评指标表'!U30</f>
        <v>2</v>
      </c>
      <c r="V30" s="50">
        <f>'初评指标表'!V30</f>
        <v>1</v>
      </c>
      <c r="W30" s="50">
        <f>'初评指标表'!W30</f>
        <v>2</v>
      </c>
      <c r="X30" s="50">
        <f>'初评指标表'!X30</f>
        <v>2</v>
      </c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3" s="4" customFormat="1" ht="24.75" customHeight="1">
      <c r="A31" s="7">
        <v>28</v>
      </c>
      <c r="B31" s="15" t="s">
        <v>124</v>
      </c>
      <c r="C31" s="15" t="s">
        <v>188</v>
      </c>
      <c r="D31" s="7" t="s">
        <v>189</v>
      </c>
      <c r="E31" s="7" t="s">
        <v>190</v>
      </c>
      <c r="F31" s="15" t="s">
        <v>187</v>
      </c>
      <c r="G31" s="48">
        <f>IF('初评指标表'!G31&lt;&gt;"",RANK('初评指标表'!G31,'初评指标表'!G:G,1),"")</f>
        <v>96</v>
      </c>
      <c r="H31" s="48">
        <f>IF('初评指标表'!H31&lt;&gt;"",RANK('初评指标表'!H31,'初评指标表'!H:H,1),"")</f>
        <v>75</v>
      </c>
      <c r="I31" s="48">
        <f>IF('初评指标表'!I31&lt;&gt;"",RANK('初评指标表'!I31,'初评指标表'!I:I,1),"")</f>
        <v>39</v>
      </c>
      <c r="J31" s="48">
        <f>IF('初评指标表'!J31&lt;&gt;"",RANK('初评指标表'!J31,'初评指标表'!J:J,1),"")</f>
        <v>17</v>
      </c>
      <c r="K31" s="48">
        <f>IF('初评指标表'!K31&lt;&gt;"",RANK('初评指标表'!K31,'初评指标表'!K:K,1),"")</f>
        <v>89</v>
      </c>
      <c r="L31" s="50">
        <f>'初评指标表'!L31</f>
        <v>2</v>
      </c>
      <c r="M31" s="50">
        <f>'初评指标表'!M31</f>
        <v>2</v>
      </c>
      <c r="N31" s="50">
        <f>'初评指标表'!N31</f>
        <v>1</v>
      </c>
      <c r="O31" s="50">
        <f>'初评指标表'!O31</f>
        <v>1</v>
      </c>
      <c r="P31" s="48">
        <f>IF('初评指标表'!P31&lt;&gt;"",RANK('初评指标表'!P31,'初评指标表'!P:P,1),"")</f>
        <v>90</v>
      </c>
      <c r="Q31" s="48">
        <f>IF('初评指标表'!Q31&lt;&gt;"",RANK('初评指标表'!Q31,'初评指标表'!Q:Q,1),"")</f>
        <v>78</v>
      </c>
      <c r="R31" s="48">
        <f>IF('初评指标表'!R31&lt;&gt;"",RANK('初评指标表'!R31,'初评指标表'!R:R,1),"")</f>
        <v>83</v>
      </c>
      <c r="S31" s="48">
        <f>IF('初评指标表'!S31&lt;&gt;"",RANK('初评指标表'!S31,'初评指标表'!S:S,1),"")</f>
        <v>64</v>
      </c>
      <c r="T31" s="50">
        <f>'初评指标表'!T31</f>
        <v>3</v>
      </c>
      <c r="U31" s="50">
        <f>'初评指标表'!U31</f>
        <v>2</v>
      </c>
      <c r="V31" s="50">
        <f>'初评指标表'!V31</f>
        <v>1</v>
      </c>
      <c r="W31" s="50">
        <f>'初评指标表'!W31</f>
        <v>3</v>
      </c>
      <c r="X31" s="50">
        <f>'初评指标表'!X31</f>
        <v>3</v>
      </c>
      <c r="Y31" s="51"/>
      <c r="Z31" s="51"/>
      <c r="AA31" s="51"/>
      <c r="AB31" s="51"/>
      <c r="AC31" s="51"/>
      <c r="AD31" s="51"/>
      <c r="AE31" s="51"/>
      <c r="AF31" s="51"/>
      <c r="AG31" s="51"/>
    </row>
    <row r="32" spans="1:33" s="4" customFormat="1" ht="24.75" customHeight="1">
      <c r="A32" s="7">
        <v>29</v>
      </c>
      <c r="B32" s="15" t="s">
        <v>124</v>
      </c>
      <c r="C32" s="15" t="s">
        <v>191</v>
      </c>
      <c r="D32" s="7" t="s">
        <v>192</v>
      </c>
      <c r="E32" s="7">
        <v>13724134500</v>
      </c>
      <c r="F32" s="15" t="s">
        <v>187</v>
      </c>
      <c r="G32" s="48">
        <f>IF('初评指标表'!G32&lt;&gt;"",RANK('初评指标表'!G32,'初评指标表'!G:G,1),"")</f>
        <v>102</v>
      </c>
      <c r="H32" s="48">
        <f>IF('初评指标表'!H32&lt;&gt;"",RANK('初评指标表'!H32,'初评指标表'!H:H,1),"")</f>
        <v>92</v>
      </c>
      <c r="I32" s="48">
        <f>IF('初评指标表'!I32&lt;&gt;"",RANK('初评指标表'!I32,'初评指标表'!I:I,1),"")</f>
        <v>27</v>
      </c>
      <c r="J32" s="48">
        <f>IF('初评指标表'!J32&lt;&gt;"",RANK('初评指标表'!J32,'初评指标表'!J:J,1),"")</f>
        <v>64</v>
      </c>
      <c r="K32" s="48">
        <f>IF('初评指标表'!K32&lt;&gt;"",RANK('初评指标表'!K32,'初评指标表'!K:K,1),"")</f>
        <v>99</v>
      </c>
      <c r="L32" s="50">
        <f>'初评指标表'!L32</f>
        <v>0</v>
      </c>
      <c r="M32" s="50">
        <f>'初评指标表'!M32</f>
        <v>2</v>
      </c>
      <c r="N32" s="50">
        <f>'初评指标表'!N32</f>
        <v>1</v>
      </c>
      <c r="O32" s="50">
        <f>'初评指标表'!O32</f>
        <v>0</v>
      </c>
      <c r="P32" s="48">
        <f>IF('初评指标表'!P32&lt;&gt;"",RANK('初评指标表'!P32,'初评指标表'!P:P,1),"")</f>
        <v>20</v>
      </c>
      <c r="Q32" s="48">
        <f>IF('初评指标表'!Q32&lt;&gt;"",RANK('初评指标表'!Q32,'初评指标表'!Q:Q,1),"")</f>
        <v>11</v>
      </c>
      <c r="R32" s="48">
        <f>IF('初评指标表'!R32&lt;&gt;"",RANK('初评指标表'!R32,'初评指标表'!R:R,1),"")</f>
        <v>77</v>
      </c>
      <c r="S32" s="48">
        <f>IF('初评指标表'!S32&lt;&gt;"",RANK('初评指标表'!S32,'初评指标表'!S:S,1),"")</f>
        <v>112</v>
      </c>
      <c r="T32" s="50">
        <f>'初评指标表'!T32</f>
        <v>3</v>
      </c>
      <c r="U32" s="50">
        <f>'初评指标表'!U32</f>
        <v>2</v>
      </c>
      <c r="V32" s="50">
        <f>'初评指标表'!V32</f>
        <v>2</v>
      </c>
      <c r="W32" s="50">
        <f>'初评指标表'!W32</f>
        <v>3</v>
      </c>
      <c r="X32" s="50">
        <f>'初评指标表'!X32</f>
        <v>3</v>
      </c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3" s="4" customFormat="1" ht="24.75" customHeight="1">
      <c r="A33" s="7">
        <v>30</v>
      </c>
      <c r="B33" s="15" t="s">
        <v>124</v>
      </c>
      <c r="C33" s="15" t="s">
        <v>193</v>
      </c>
      <c r="D33" s="7" t="s">
        <v>194</v>
      </c>
      <c r="E33" s="7">
        <v>13825192965</v>
      </c>
      <c r="F33" s="15" t="s">
        <v>195</v>
      </c>
      <c r="G33" s="48">
        <f>IF('初评指标表'!G33&lt;&gt;"",RANK('初评指标表'!G33,'初评指标表'!G:G,1),"")</f>
        <v>18</v>
      </c>
      <c r="H33" s="48">
        <f>IF('初评指标表'!H33&lt;&gt;"",RANK('初评指标表'!H33,'初评指标表'!H:H,1),"")</f>
        <v>17</v>
      </c>
      <c r="I33" s="48">
        <f>IF('初评指标表'!I33&lt;&gt;"",RANK('初评指标表'!I33,'初评指标表'!I:I,1),"")</f>
        <v>73</v>
      </c>
      <c r="J33" s="48">
        <f>IF('初评指标表'!J33&lt;&gt;"",RANK('初评指标表'!J33,'初评指标表'!J:J,1),"")</f>
        <v>111</v>
      </c>
      <c r="K33" s="48">
        <f>IF('初评指标表'!K33&lt;&gt;"",RANK('初评指标表'!K33,'初评指标表'!K:K,1),"")</f>
        <v>100</v>
      </c>
      <c r="L33" s="50">
        <f>'初评指标表'!L33</f>
        <v>2</v>
      </c>
      <c r="M33" s="50">
        <f>'初评指标表'!M33</f>
        <v>1</v>
      </c>
      <c r="N33" s="50">
        <f>'初评指标表'!N33</f>
        <v>1</v>
      </c>
      <c r="O33" s="50">
        <f>'初评指标表'!O33</f>
        <v>0</v>
      </c>
      <c r="P33" s="48">
        <f>IF('初评指标表'!P33&lt;&gt;"",RANK('初评指标表'!P33,'初评指标表'!P:P,1),"")</f>
        <v>75</v>
      </c>
      <c r="Q33" s="48">
        <f>IF('初评指标表'!Q33&lt;&gt;"",RANK('初评指标表'!Q33,'初评指标表'!Q:Q,1),"")</f>
        <v>96</v>
      </c>
      <c r="R33" s="48">
        <f>IF('初评指标表'!R33&lt;&gt;"",RANK('初评指标表'!R33,'初评指标表'!R:R,1),"")</f>
        <v>85</v>
      </c>
      <c r="S33" s="48">
        <f>IF('初评指标表'!S33&lt;&gt;"",RANK('初评指标表'!S33,'初评指标表'!S:S,1),"")</f>
        <v>34</v>
      </c>
      <c r="T33" s="50">
        <f>'初评指标表'!T33</f>
        <v>2</v>
      </c>
      <c r="U33" s="50">
        <f>'初评指标表'!U33</f>
        <v>2</v>
      </c>
      <c r="V33" s="50">
        <f>'初评指标表'!V33</f>
        <v>0</v>
      </c>
      <c r="W33" s="50">
        <f>'初评指标表'!W33</f>
        <v>0</v>
      </c>
      <c r="X33" s="50">
        <f>'初评指标表'!X33</f>
        <v>2</v>
      </c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s="4" customFormat="1" ht="24.75" customHeight="1">
      <c r="A34" s="7">
        <v>31</v>
      </c>
      <c r="B34" s="15" t="s">
        <v>124</v>
      </c>
      <c r="C34" s="15" t="s">
        <v>196</v>
      </c>
      <c r="D34" s="7" t="s">
        <v>197</v>
      </c>
      <c r="E34" s="7">
        <v>18928981020</v>
      </c>
      <c r="F34" s="15" t="s">
        <v>195</v>
      </c>
      <c r="G34" s="48">
        <f>IF('初评指标表'!G34&lt;&gt;"",RANK('初评指标表'!G34,'初评指标表'!G:G,1),"")</f>
        <v>58</v>
      </c>
      <c r="H34" s="48">
        <f>IF('初评指标表'!H34&lt;&gt;"",RANK('初评指标表'!H34,'初评指标表'!H:H,1),"")</f>
        <v>68</v>
      </c>
      <c r="I34" s="48">
        <f>IF('初评指标表'!I34&lt;&gt;"",RANK('初评指标表'!I34,'初评指标表'!I:I,1),"")</f>
        <v>68</v>
      </c>
      <c r="J34" s="48">
        <f>IF('初评指标表'!J34&lt;&gt;"",RANK('初评指标表'!J34,'初评指标表'!J:J,1),"")</f>
        <v>94</v>
      </c>
      <c r="K34" s="48">
        <f>IF('初评指标表'!K34&lt;&gt;"",RANK('初评指标表'!K34,'初评指标表'!K:K,1),"")</f>
        <v>92</v>
      </c>
      <c r="L34" s="50">
        <f>'初评指标表'!L34</f>
        <v>2</v>
      </c>
      <c r="M34" s="50">
        <f>'初评指标表'!M34</f>
        <v>2</v>
      </c>
      <c r="N34" s="50">
        <f>'初评指标表'!N34</f>
        <v>1</v>
      </c>
      <c r="O34" s="50">
        <f>'初评指标表'!O34</f>
        <v>0</v>
      </c>
      <c r="P34" s="48">
        <f>IF('初评指标表'!P34&lt;&gt;"",RANK('初评指标表'!P34,'初评指标表'!P:P,1),"")</f>
        <v>68</v>
      </c>
      <c r="Q34" s="48">
        <f>IF('初评指标表'!Q34&lt;&gt;"",RANK('初评指标表'!Q34,'初评指标表'!Q:Q,1),"")</f>
        <v>67</v>
      </c>
      <c r="R34" s="48">
        <f>IF('初评指标表'!R34&lt;&gt;"",RANK('初评指标表'!R34,'初评指标表'!R:R,1),"")</f>
        <v>44</v>
      </c>
      <c r="S34" s="48">
        <f>IF('初评指标表'!S34&lt;&gt;"",RANK('初评指标表'!S34,'初评指标表'!S:S,1),"")</f>
        <v>45</v>
      </c>
      <c r="T34" s="50">
        <f>'初评指标表'!T34</f>
        <v>2</v>
      </c>
      <c r="U34" s="50">
        <f>'初评指标表'!U34</f>
        <v>2</v>
      </c>
      <c r="V34" s="50">
        <f>'初评指标表'!V34</f>
        <v>1</v>
      </c>
      <c r="W34" s="50">
        <f>'初评指标表'!W34</f>
        <v>2</v>
      </c>
      <c r="X34" s="50">
        <f>'初评指标表'!X34</f>
        <v>2</v>
      </c>
      <c r="Y34" s="51"/>
      <c r="Z34" s="51"/>
      <c r="AA34" s="51"/>
      <c r="AB34" s="51"/>
      <c r="AC34" s="51"/>
      <c r="AD34" s="51"/>
      <c r="AE34" s="51"/>
      <c r="AF34" s="51"/>
      <c r="AG34" s="51"/>
    </row>
    <row r="35" spans="1:33" s="4" customFormat="1" ht="24.75" customHeight="1">
      <c r="A35" s="7">
        <v>32</v>
      </c>
      <c r="B35" s="15" t="s">
        <v>124</v>
      </c>
      <c r="C35" s="15" t="s">
        <v>198</v>
      </c>
      <c r="D35" s="7" t="s">
        <v>199</v>
      </c>
      <c r="E35" s="7">
        <v>15217347462</v>
      </c>
      <c r="F35" s="15" t="s">
        <v>195</v>
      </c>
      <c r="G35" s="48">
        <f>IF('初评指标表'!G35&lt;&gt;"",RANK('初评指标表'!G35,'初评指标表'!G:G,1),"")</f>
        <v>3</v>
      </c>
      <c r="H35" s="48">
        <f>IF('初评指标表'!H35&lt;&gt;"",RANK('初评指标表'!H35,'初评指标表'!H:H,1),"")</f>
        <v>13</v>
      </c>
      <c r="I35" s="48">
        <f>IF('初评指标表'!I35&lt;&gt;"",RANK('初评指标表'!I35,'初评指标表'!I:I,1),"")</f>
        <v>75</v>
      </c>
      <c r="J35" s="48">
        <f>IF('初评指标表'!J35&lt;&gt;"",RANK('初评指标表'!J35,'初评指标表'!J:J,1),"")</f>
        <v>37</v>
      </c>
      <c r="K35" s="48">
        <f>IF('初评指标表'!K35&lt;&gt;"",RANK('初评指标表'!K35,'初评指标表'!K:K,1),"")</f>
        <v>107</v>
      </c>
      <c r="L35" s="50">
        <f>'初评指标表'!L35</f>
        <v>3</v>
      </c>
      <c r="M35" s="50">
        <f>'初评指标表'!M35</f>
        <v>2</v>
      </c>
      <c r="N35" s="50">
        <f>'初评指标表'!N35</f>
        <v>1</v>
      </c>
      <c r="O35" s="50">
        <f>'初评指标表'!O35</f>
        <v>0</v>
      </c>
      <c r="P35" s="48">
        <f>IF('初评指标表'!P35&lt;&gt;"",RANK('初评指标表'!P35,'初评指标表'!P:P,1),"")</f>
        <v>77</v>
      </c>
      <c r="Q35" s="48">
        <f>IF('初评指标表'!Q35&lt;&gt;"",RANK('初评指标表'!Q35,'初评指标表'!Q:Q,1),"")</f>
        <v>68</v>
      </c>
      <c r="R35" s="48">
        <f>IF('初评指标表'!R35&lt;&gt;"",RANK('初评指标表'!R35,'初评指标表'!R:R,1),"")</f>
        <v>104</v>
      </c>
      <c r="S35" s="48">
        <f>IF('初评指标表'!S35&lt;&gt;"",RANK('初评指标表'!S35,'初评指标表'!S:S,1),"")</f>
        <v>48</v>
      </c>
      <c r="T35" s="50">
        <f>'初评指标表'!T35</f>
        <v>3</v>
      </c>
      <c r="U35" s="50">
        <f>'初评指标表'!U35</f>
        <v>2</v>
      </c>
      <c r="V35" s="50">
        <f>'初评指标表'!V35</f>
        <v>2</v>
      </c>
      <c r="W35" s="50">
        <f>'初评指标表'!W35</f>
        <v>2</v>
      </c>
      <c r="X35" s="50">
        <f>'初评指标表'!X35</f>
        <v>3</v>
      </c>
      <c r="Y35" s="51"/>
      <c r="Z35" s="51"/>
      <c r="AA35" s="51"/>
      <c r="AB35" s="51"/>
      <c r="AC35" s="51"/>
      <c r="AD35" s="51"/>
      <c r="AE35" s="51"/>
      <c r="AF35" s="51"/>
      <c r="AG35" s="51"/>
    </row>
    <row r="36" spans="1:33" s="4" customFormat="1" ht="24.75" customHeight="1">
      <c r="A36" s="7">
        <v>33</v>
      </c>
      <c r="B36" s="15" t="s">
        <v>124</v>
      </c>
      <c r="C36" s="15" t="s">
        <v>200</v>
      </c>
      <c r="D36" s="7" t="s">
        <v>201</v>
      </c>
      <c r="E36" s="7">
        <v>18666015266</v>
      </c>
      <c r="F36" s="15" t="s">
        <v>195</v>
      </c>
      <c r="G36" s="48">
        <f>IF('初评指标表'!G36&lt;&gt;"",RANK('初评指标表'!G36,'初评指标表'!G:G,1),"")</f>
        <v>86</v>
      </c>
      <c r="H36" s="48">
        <f>IF('初评指标表'!H36&lt;&gt;"",RANK('初评指标表'!H36,'初评指标表'!H:H,1),"")</f>
        <v>44</v>
      </c>
      <c r="I36" s="48">
        <f>IF('初评指标表'!I36&lt;&gt;"",RANK('初评指标表'!I36,'初评指标表'!I:I,1),"")</f>
        <v>85</v>
      </c>
      <c r="J36" s="48">
        <f>IF('初评指标表'!J36&lt;&gt;"",RANK('初评指标表'!J36,'初评指标表'!J:J,1),"")</f>
        <v>15</v>
      </c>
      <c r="K36" s="48">
        <f>IF('初评指标表'!K36&lt;&gt;"",RANK('初评指标表'!K36,'初评指标表'!K:K,1),"")</f>
        <v>21</v>
      </c>
      <c r="L36" s="50">
        <f>'初评指标表'!L36</f>
        <v>1</v>
      </c>
      <c r="M36" s="50">
        <f>'初评指标表'!M36</f>
        <v>2</v>
      </c>
      <c r="N36" s="50">
        <f>'初评指标表'!N36</f>
        <v>1</v>
      </c>
      <c r="O36" s="50">
        <f>'初评指标表'!O36</f>
        <v>0</v>
      </c>
      <c r="P36" s="48">
        <f>IF('初评指标表'!P36&lt;&gt;"",RANK('初评指标表'!P36,'初评指标表'!P:P,1),"")</f>
        <v>106</v>
      </c>
      <c r="Q36" s="48">
        <f>IF('初评指标表'!Q36&lt;&gt;"",RANK('初评指标表'!Q36,'初评指标表'!Q:Q,1),"")</f>
        <v>104</v>
      </c>
      <c r="R36" s="48">
        <f>IF('初评指标表'!R36&lt;&gt;"",RANK('初评指标表'!R36,'初评指标表'!R:R,1),"")</f>
        <v>111</v>
      </c>
      <c r="S36" s="48">
        <f>IF('初评指标表'!S36&lt;&gt;"",RANK('初评指标表'!S36,'初评指标表'!S:S,1),"")</f>
        <v>79</v>
      </c>
      <c r="T36" s="50">
        <f>'初评指标表'!T36</f>
        <v>2</v>
      </c>
      <c r="U36" s="50">
        <f>'初评指标表'!U36</f>
        <v>1</v>
      </c>
      <c r="V36" s="50">
        <f>'初评指标表'!V36</f>
        <v>0</v>
      </c>
      <c r="W36" s="50">
        <f>'初评指标表'!W36</f>
        <v>0</v>
      </c>
      <c r="X36" s="50">
        <f>'初评指标表'!X36</f>
        <v>3</v>
      </c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3" s="4" customFormat="1" ht="24.75" customHeight="1">
      <c r="A37" s="7">
        <v>34</v>
      </c>
      <c r="B37" s="15" t="s">
        <v>124</v>
      </c>
      <c r="C37" s="15" t="s">
        <v>202</v>
      </c>
      <c r="D37" s="7" t="s">
        <v>203</v>
      </c>
      <c r="E37" s="7">
        <v>15989256260</v>
      </c>
      <c r="F37" s="15" t="s">
        <v>195</v>
      </c>
      <c r="G37" s="48">
        <f>IF('初评指标表'!G37&lt;&gt;"",RANK('初评指标表'!G37,'初评指标表'!G:G,1),"")</f>
        <v>43</v>
      </c>
      <c r="H37" s="48">
        <f>IF('初评指标表'!H37&lt;&gt;"",RANK('初评指标表'!H37,'初评指标表'!H:H,1),"")</f>
        <v>42</v>
      </c>
      <c r="I37" s="48">
        <f>IF('初评指标表'!I37&lt;&gt;"",RANK('初评指标表'!I37,'初评指标表'!I:I,1),"")</f>
        <v>94</v>
      </c>
      <c r="J37" s="48">
        <f>IF('初评指标表'!J37&lt;&gt;"",RANK('初评指标表'!J37,'初评指标表'!J:J,1),"")</f>
        <v>52</v>
      </c>
      <c r="K37" s="48">
        <f>IF('初评指标表'!K37&lt;&gt;"",RANK('初评指标表'!K37,'初评指标表'!K:K,1),"")</f>
        <v>57</v>
      </c>
      <c r="L37" s="50">
        <f>'初评指标表'!L37</f>
        <v>3</v>
      </c>
      <c r="M37" s="50">
        <f>'初评指标表'!M37</f>
        <v>2</v>
      </c>
      <c r="N37" s="50">
        <f>'初评指标表'!N37</f>
        <v>1</v>
      </c>
      <c r="O37" s="50">
        <f>'初评指标表'!O37</f>
        <v>1</v>
      </c>
      <c r="P37" s="48">
        <f>IF('初评指标表'!P37&lt;&gt;"",RANK('初评指标表'!P37,'初评指标表'!P:P,1),"")</f>
        <v>113</v>
      </c>
      <c r="Q37" s="48">
        <f>IF('初评指标表'!Q37&lt;&gt;"",RANK('初评指标表'!Q37,'初评指标表'!Q:Q,1),"")</f>
        <v>110</v>
      </c>
      <c r="R37" s="48">
        <f>IF('初评指标表'!R37&lt;&gt;"",RANK('初评指标表'!R37,'初评指标表'!R:R,1),"")</f>
        <v>89</v>
      </c>
      <c r="S37" s="48">
        <f>IF('初评指标表'!S37&lt;&gt;"",RANK('初评指标表'!S37,'初评指标表'!S:S,1),"")</f>
        <v>4</v>
      </c>
      <c r="T37" s="50">
        <f>'初评指标表'!T37</f>
        <v>2</v>
      </c>
      <c r="U37" s="50">
        <f>'初评指标表'!U37</f>
        <v>2</v>
      </c>
      <c r="V37" s="50">
        <f>'初评指标表'!V37</f>
        <v>2</v>
      </c>
      <c r="W37" s="50">
        <f>'初评指标表'!W37</f>
        <v>0</v>
      </c>
      <c r="X37" s="50">
        <f>'初评指标表'!X37</f>
        <v>3</v>
      </c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3" s="4" customFormat="1" ht="24.75" customHeight="1">
      <c r="A38" s="7">
        <v>35</v>
      </c>
      <c r="B38" s="15" t="s">
        <v>204</v>
      </c>
      <c r="C38" s="15" t="s">
        <v>205</v>
      </c>
      <c r="D38" s="7" t="s">
        <v>206</v>
      </c>
      <c r="E38" s="7">
        <v>13480902815</v>
      </c>
      <c r="F38" s="15" t="s">
        <v>207</v>
      </c>
      <c r="G38" s="48">
        <f>IF('初评指标表'!G38&lt;&gt;"",RANK('初评指标表'!G38,'初评指标表'!G:G,1),"")</f>
        <v>116</v>
      </c>
      <c r="H38" s="48">
        <f>IF('初评指标表'!H38&lt;&gt;"",RANK('初评指标表'!H38,'初评指标表'!H:H,1),"")</f>
        <v>110</v>
      </c>
      <c r="I38" s="48">
        <f>IF('初评指标表'!I38&lt;&gt;"",RANK('初评指标表'!I38,'初评指标表'!I:I,1),"")</f>
        <v>13</v>
      </c>
      <c r="J38" s="48">
        <f>IF('初评指标表'!J38&lt;&gt;"",RANK('初评指标表'!J38,'初评指标表'!J:J,1),"")</f>
        <v>61</v>
      </c>
      <c r="K38" s="48">
        <f>IF('初评指标表'!K38&lt;&gt;"",RANK('初评指标表'!K38,'初评指标表'!K:K,1),"")</f>
        <v>91</v>
      </c>
      <c r="L38" s="50">
        <f>'初评指标表'!L38</f>
        <v>1</v>
      </c>
      <c r="M38" s="50">
        <f>'初评指标表'!M38</f>
        <v>0</v>
      </c>
      <c r="N38" s="50">
        <f>'初评指标表'!N38</f>
        <v>1</v>
      </c>
      <c r="O38" s="50">
        <f>'初评指标表'!O38</f>
        <v>1</v>
      </c>
      <c r="P38" s="48">
        <f>IF('初评指标表'!P38&lt;&gt;"",RANK('初评指标表'!P38,'初评指标表'!P:P,1),"")</f>
        <v>87</v>
      </c>
      <c r="Q38" s="48">
        <f>IF('初评指标表'!Q38&lt;&gt;"",RANK('初评指标表'!Q38,'初评指标表'!Q:Q,1),"")</f>
        <v>95</v>
      </c>
      <c r="R38" s="48">
        <f>IF('初评指标表'!R38&lt;&gt;"",RANK('初评指标表'!R38,'初评指标表'!R:R,1),"")</f>
        <v>82</v>
      </c>
      <c r="S38" s="48">
        <f>IF('初评指标表'!S38&lt;&gt;"",RANK('初评指标表'!S38,'初评指标表'!S:S,1),"")</f>
        <v>108</v>
      </c>
      <c r="T38" s="50">
        <f>'初评指标表'!T38</f>
        <v>1</v>
      </c>
      <c r="U38" s="50">
        <f>'初评指标表'!U38</f>
        <v>0</v>
      </c>
      <c r="V38" s="50">
        <f>'初评指标表'!V38</f>
        <v>0</v>
      </c>
      <c r="W38" s="50">
        <f>'初评指标表'!W38</f>
        <v>0</v>
      </c>
      <c r="X38" s="50">
        <f>'初评指标表'!X38</f>
        <v>0</v>
      </c>
      <c r="Y38" s="51"/>
      <c r="Z38" s="51"/>
      <c r="AA38" s="51"/>
      <c r="AB38" s="51"/>
      <c r="AC38" s="51"/>
      <c r="AD38" s="51"/>
      <c r="AE38" s="51"/>
      <c r="AF38" s="51"/>
      <c r="AG38" s="51"/>
    </row>
    <row r="39" spans="1:33" s="4" customFormat="1" ht="24.75" customHeight="1">
      <c r="A39" s="7">
        <v>36</v>
      </c>
      <c r="B39" s="15" t="s">
        <v>204</v>
      </c>
      <c r="C39" s="15" t="s">
        <v>208</v>
      </c>
      <c r="D39" s="7" t="s">
        <v>209</v>
      </c>
      <c r="E39" s="7">
        <v>18926410906</v>
      </c>
      <c r="F39" s="15" t="s">
        <v>127</v>
      </c>
      <c r="G39" s="48">
        <f>IF('初评指标表'!G39&lt;&gt;"",RANK('初评指标表'!G39,'初评指标表'!G:G,1),"")</f>
        <v>99</v>
      </c>
      <c r="H39" s="48">
        <f>IF('初评指标表'!H39&lt;&gt;"",RANK('初评指标表'!H39,'初评指标表'!H:H,1),"")</f>
        <v>76</v>
      </c>
      <c r="I39" s="48">
        <f>IF('初评指标表'!I39&lt;&gt;"",RANK('初评指标表'!I39,'初评指标表'!I:I,1),"")</f>
        <v>42</v>
      </c>
      <c r="J39" s="48">
        <f>IF('初评指标表'!J39&lt;&gt;"",RANK('初评指标表'!J39,'初评指标表'!J:J,1),"")</f>
        <v>77</v>
      </c>
      <c r="K39" s="48">
        <f>IF('初评指标表'!K39&lt;&gt;"",RANK('初评指标表'!K39,'初评指标表'!K:K,1),"")</f>
        <v>1</v>
      </c>
      <c r="L39" s="50">
        <f>'初评指标表'!L39</f>
        <v>3</v>
      </c>
      <c r="M39" s="50">
        <f>'初评指标表'!M39</f>
        <v>2</v>
      </c>
      <c r="N39" s="50">
        <f>'初评指标表'!N39</f>
        <v>1</v>
      </c>
      <c r="O39" s="50">
        <f>'初评指标表'!O39</f>
        <v>1</v>
      </c>
      <c r="P39" s="48">
        <f>IF('初评指标表'!P39&lt;&gt;"",RANK('初评指标表'!P39,'初评指标表'!P:P,1),"")</f>
        <v>94</v>
      </c>
      <c r="Q39" s="48">
        <f>IF('初评指标表'!Q39&lt;&gt;"",RANK('初评指标表'!Q39,'初评指标表'!Q:Q,1),"")</f>
        <v>60</v>
      </c>
      <c r="R39" s="48">
        <f>IF('初评指标表'!R39&lt;&gt;"",RANK('初评指标表'!R39,'初评指标表'!R:R,1),"")</f>
        <v>88</v>
      </c>
      <c r="S39" s="48">
        <f>IF('初评指标表'!S39&lt;&gt;"",RANK('初评指标表'!S39,'初评指标表'!S:S,1),"")</f>
        <v>72</v>
      </c>
      <c r="T39" s="50">
        <f>'初评指标表'!T39</f>
        <v>1</v>
      </c>
      <c r="U39" s="50">
        <f>'初评指标表'!U39</f>
        <v>2</v>
      </c>
      <c r="V39" s="50">
        <f>'初评指标表'!V39</f>
        <v>2</v>
      </c>
      <c r="W39" s="50">
        <f>'初评指标表'!W39</f>
        <v>1</v>
      </c>
      <c r="X39" s="50">
        <f>'初评指标表'!X39</f>
        <v>3</v>
      </c>
      <c r="Y39" s="51"/>
      <c r="Z39" s="51"/>
      <c r="AA39" s="51"/>
      <c r="AB39" s="51"/>
      <c r="AC39" s="51"/>
      <c r="AD39" s="51"/>
      <c r="AE39" s="51"/>
      <c r="AF39" s="51"/>
      <c r="AG39" s="51"/>
    </row>
    <row r="40" spans="1:33" s="4" customFormat="1" ht="24.75" customHeight="1">
      <c r="A40" s="7">
        <v>37</v>
      </c>
      <c r="B40" s="15" t="s">
        <v>204</v>
      </c>
      <c r="C40" s="15" t="s">
        <v>210</v>
      </c>
      <c r="D40" s="7" t="s">
        <v>211</v>
      </c>
      <c r="E40" s="7">
        <v>13570863892</v>
      </c>
      <c r="F40" s="15" t="s">
        <v>195</v>
      </c>
      <c r="G40" s="48">
        <f>IF('初评指标表'!G40&lt;&gt;"",RANK('初评指标表'!G40,'初评指标表'!G:G,1),"")</f>
        <v>31</v>
      </c>
      <c r="H40" s="48">
        <f>IF('初评指标表'!H40&lt;&gt;"",RANK('初评指标表'!H40,'初评指标表'!H:H,1),"")</f>
        <v>27</v>
      </c>
      <c r="I40" s="48">
        <f>IF('初评指标表'!I40&lt;&gt;"",RANK('初评指标表'!I40,'初评指标表'!I:I,1),"")</f>
        <v>104</v>
      </c>
      <c r="J40" s="48">
        <f>IF('初评指标表'!J40&lt;&gt;"",RANK('初评指标表'!J40,'初评指标表'!J:J,1),"")</f>
        <v>95</v>
      </c>
      <c r="K40" s="48">
        <f>IF('初评指标表'!K40&lt;&gt;"",RANK('初评指标表'!K40,'初评指标表'!K:K,1),"")</f>
        <v>64</v>
      </c>
      <c r="L40" s="50">
        <f>'初评指标表'!L40</f>
        <v>3</v>
      </c>
      <c r="M40" s="50">
        <f>'初评指标表'!M40</f>
        <v>2</v>
      </c>
      <c r="N40" s="50">
        <f>'初评指标表'!N40</f>
        <v>1</v>
      </c>
      <c r="O40" s="50">
        <f>'初评指标表'!O40</f>
        <v>0</v>
      </c>
      <c r="P40" s="48">
        <f>IF('初评指标表'!P40&lt;&gt;"",RANK('初评指标表'!P40,'初评指标表'!P:P,1),"")</f>
        <v>79</v>
      </c>
      <c r="Q40" s="48">
        <f>IF('初评指标表'!Q40&lt;&gt;"",RANK('初评指标表'!Q40,'初评指标表'!Q:Q,1),"")</f>
        <v>7</v>
      </c>
      <c r="R40" s="48">
        <f>IF('初评指标表'!R40&lt;&gt;"",RANK('初评指标表'!R40,'初评指标表'!R:R,1),"")</f>
        <v>95</v>
      </c>
      <c r="S40" s="48">
        <f>IF('初评指标表'!S40&lt;&gt;"",RANK('初评指标表'!S40,'初评指标表'!S:S,1),"")</f>
        <v>44</v>
      </c>
      <c r="T40" s="50">
        <f>'初评指标表'!T40</f>
        <v>0</v>
      </c>
      <c r="U40" s="50">
        <f>'初评指标表'!U40</f>
        <v>2</v>
      </c>
      <c r="V40" s="50">
        <f>'初评指标表'!V40</f>
        <v>1</v>
      </c>
      <c r="W40" s="50">
        <f>'初评指标表'!W40</f>
        <v>1</v>
      </c>
      <c r="X40" s="50">
        <f>'初评指标表'!X40</f>
        <v>2</v>
      </c>
      <c r="Y40" s="51"/>
      <c r="Z40" s="51"/>
      <c r="AA40" s="51"/>
      <c r="AB40" s="51"/>
      <c r="AC40" s="51"/>
      <c r="AD40" s="51"/>
      <c r="AE40" s="51"/>
      <c r="AF40" s="51"/>
      <c r="AG40" s="51"/>
    </row>
    <row r="41" spans="1:33" s="4" customFormat="1" ht="24.75" customHeight="1">
      <c r="A41" s="7">
        <v>38</v>
      </c>
      <c r="B41" s="15" t="s">
        <v>204</v>
      </c>
      <c r="C41" s="15" t="s">
        <v>212</v>
      </c>
      <c r="D41" s="7" t="s">
        <v>213</v>
      </c>
      <c r="E41" s="7">
        <v>13927471966</v>
      </c>
      <c r="F41" s="15" t="s">
        <v>182</v>
      </c>
      <c r="G41" s="48">
        <f>IF('初评指标表'!G41&lt;&gt;"",RANK('初评指标表'!G41,'初评指标表'!G:G,1),"")</f>
        <v>111</v>
      </c>
      <c r="H41" s="48">
        <f>IF('初评指标表'!H41&lt;&gt;"",RANK('初评指标表'!H41,'初评指标表'!H:H,1),"")</f>
        <v>72</v>
      </c>
      <c r="I41" s="48">
        <f>IF('初评指标表'!I41&lt;&gt;"",RANK('初评指标表'!I41,'初评指标表'!I:I,1),"")</f>
        <v>54</v>
      </c>
      <c r="J41" s="48">
        <f>IF('初评指标表'!J41&lt;&gt;"",RANK('初评指标表'!J41,'初评指标表'!J:J,1),"")</f>
        <v>60</v>
      </c>
      <c r="K41" s="48">
        <f>IF('初评指标表'!K41&lt;&gt;"",RANK('初评指标表'!K41,'初评指标表'!K:K,1),"")</f>
        <v>39</v>
      </c>
      <c r="L41" s="50">
        <f>'初评指标表'!L41</f>
        <v>3</v>
      </c>
      <c r="M41" s="50">
        <f>'初评指标表'!M41</f>
        <v>2</v>
      </c>
      <c r="N41" s="50">
        <f>'初评指标表'!N41</f>
        <v>1</v>
      </c>
      <c r="O41" s="50">
        <f>'初评指标表'!O41</f>
        <v>1</v>
      </c>
      <c r="P41" s="48">
        <f>IF('初评指标表'!P41&lt;&gt;"",RANK('初评指标表'!P41,'初评指标表'!P:P,1),"")</f>
        <v>13</v>
      </c>
      <c r="Q41" s="48">
        <f>IF('初评指标表'!Q41&lt;&gt;"",RANK('初评指标表'!Q41,'初评指标表'!Q:Q,1),"")</f>
        <v>20</v>
      </c>
      <c r="R41" s="48">
        <f>IF('初评指标表'!R41&lt;&gt;"",RANK('初评指标表'!R41,'初评指标表'!R:R,1),"")</f>
        <v>70</v>
      </c>
      <c r="S41" s="48">
        <f>IF('初评指标表'!S41&lt;&gt;"",RANK('初评指标表'!S41,'初评指标表'!S:S,1),"")</f>
        <v>97</v>
      </c>
      <c r="T41" s="50">
        <f>'初评指标表'!T41</f>
        <v>2</v>
      </c>
      <c r="U41" s="50">
        <f>'初评指标表'!U41</f>
        <v>2</v>
      </c>
      <c r="V41" s="50">
        <f>'初评指标表'!V41</f>
        <v>0</v>
      </c>
      <c r="W41" s="50">
        <f>'初评指标表'!W41</f>
        <v>4</v>
      </c>
      <c r="X41" s="50">
        <f>'初评指标表'!X41</f>
        <v>3</v>
      </c>
      <c r="Y41" s="51"/>
      <c r="Z41" s="51"/>
      <c r="AA41" s="51"/>
      <c r="AB41" s="51"/>
      <c r="AC41" s="51"/>
      <c r="AD41" s="51"/>
      <c r="AE41" s="51"/>
      <c r="AF41" s="51"/>
      <c r="AG41" s="51"/>
    </row>
    <row r="42" spans="1:33" s="4" customFormat="1" ht="24.75" customHeight="1">
      <c r="A42" s="7">
        <v>39</v>
      </c>
      <c r="B42" s="15" t="s">
        <v>204</v>
      </c>
      <c r="C42" s="3" t="s">
        <v>214</v>
      </c>
      <c r="D42" s="8" t="s">
        <v>215</v>
      </c>
      <c r="E42" s="8">
        <v>13510229226</v>
      </c>
      <c r="F42" s="3" t="s">
        <v>177</v>
      </c>
      <c r="G42" s="48">
        <f>IF('初评指标表'!G42&lt;&gt;"",RANK('初评指标表'!G42,'初评指标表'!G:G,1),"")</f>
        <v>65</v>
      </c>
      <c r="H42" s="48">
        <f>IF('初评指标表'!H42&lt;&gt;"",RANK('初评指标表'!H42,'初评指标表'!H:H,1),"")</f>
        <v>52</v>
      </c>
      <c r="I42" s="48">
        <f>IF('初评指标表'!I42&lt;&gt;"",RANK('初评指标表'!I42,'初评指标表'!I:I,1),"")</f>
        <v>112</v>
      </c>
      <c r="J42" s="48">
        <f>IF('初评指标表'!J42&lt;&gt;"",RANK('初评指标表'!J42,'初评指标表'!J:J,1),"")</f>
        <v>88</v>
      </c>
      <c r="K42" s="48">
        <f>IF('初评指标表'!K42&lt;&gt;"",RANK('初评指标表'!K42,'初评指标表'!K:K,1),"")</f>
        <v>62</v>
      </c>
      <c r="L42" s="50">
        <f>'初评指标表'!L42</f>
        <v>1</v>
      </c>
      <c r="M42" s="50">
        <f>'初评指标表'!M42</f>
        <v>3</v>
      </c>
      <c r="N42" s="50">
        <f>'初评指标表'!N42</f>
        <v>1</v>
      </c>
      <c r="O42" s="50">
        <f>'初评指标表'!O42</f>
        <v>1</v>
      </c>
      <c r="P42" s="48">
        <f>IF('初评指标表'!P42&lt;&gt;"",RANK('初评指标表'!P42,'初评指标表'!P:P,1),"")</f>
        <v>50</v>
      </c>
      <c r="Q42" s="48">
        <f>IF('初评指标表'!Q42&lt;&gt;"",RANK('初评指标表'!Q42,'初评指标表'!Q:Q,1),"")</f>
        <v>3</v>
      </c>
      <c r="R42" s="48">
        <f>IF('初评指标表'!R42&lt;&gt;"",RANK('初评指标表'!R42,'初评指标表'!R:R,1),"")</f>
        <v>67</v>
      </c>
      <c r="S42" s="48">
        <f>IF('初评指标表'!S42&lt;&gt;"",RANK('初评指标表'!S42,'初评指标表'!S:S,1),"")</f>
        <v>59</v>
      </c>
      <c r="T42" s="50">
        <f>'初评指标表'!T42</f>
        <v>3</v>
      </c>
      <c r="U42" s="50">
        <f>'初评指标表'!U42</f>
        <v>2</v>
      </c>
      <c r="V42" s="50">
        <f>'初评指标表'!V42</f>
        <v>2</v>
      </c>
      <c r="W42" s="50">
        <f>'初评指标表'!W42</f>
        <v>1</v>
      </c>
      <c r="X42" s="50">
        <f>'初评指标表'!X42</f>
        <v>2</v>
      </c>
      <c r="Y42" s="51"/>
      <c r="Z42" s="51"/>
      <c r="AA42" s="51"/>
      <c r="AB42" s="51"/>
      <c r="AC42" s="51"/>
      <c r="AD42" s="51"/>
      <c r="AE42" s="51"/>
      <c r="AF42" s="51"/>
      <c r="AG42" s="51"/>
    </row>
    <row r="43" spans="1:33" s="4" customFormat="1" ht="24.75" customHeight="1">
      <c r="A43" s="7">
        <v>40</v>
      </c>
      <c r="B43" s="15" t="s">
        <v>204</v>
      </c>
      <c r="C43" s="15" t="s">
        <v>216</v>
      </c>
      <c r="D43" s="7" t="s">
        <v>217</v>
      </c>
      <c r="E43" s="7">
        <v>13145820774</v>
      </c>
      <c r="F43" s="15" t="s">
        <v>182</v>
      </c>
      <c r="G43" s="48">
        <f>IF('初评指标表'!G43&lt;&gt;"",RANK('初评指标表'!G43,'初评指标表'!G:G,1),"")</f>
        <v>83</v>
      </c>
      <c r="H43" s="48">
        <f>IF('初评指标表'!H43&lt;&gt;"",RANK('初评指标表'!H43,'初评指标表'!H:H,1),"")</f>
        <v>41</v>
      </c>
      <c r="I43" s="48">
        <f>IF('初评指标表'!I43&lt;&gt;"",RANK('初评指标表'!I43,'初评指标表'!I:I,1),"")</f>
        <v>64</v>
      </c>
      <c r="J43" s="48">
        <f>IF('初评指标表'!J43&lt;&gt;"",RANK('初评指标表'!J43,'初评指标表'!J:J,1),"")</f>
        <v>30</v>
      </c>
      <c r="K43" s="48">
        <f>IF('初评指标表'!K43&lt;&gt;"",RANK('初评指标表'!K43,'初评指标表'!K:K,1),"")</f>
        <v>1</v>
      </c>
      <c r="L43" s="50">
        <f>'初评指标表'!L43</f>
        <v>2</v>
      </c>
      <c r="M43" s="50">
        <f>'初评指标表'!M43</f>
        <v>2</v>
      </c>
      <c r="N43" s="50">
        <f>'初评指标表'!N43</f>
        <v>1</v>
      </c>
      <c r="O43" s="50">
        <f>'初评指标表'!O43</f>
        <v>0</v>
      </c>
      <c r="P43" s="48">
        <f>IF('初评指标表'!P43&lt;&gt;"",RANK('初评指标表'!P43,'初评指标表'!P:P,1),"")</f>
        <v>104</v>
      </c>
      <c r="Q43" s="48">
        <f>IF('初评指标表'!Q43&lt;&gt;"",RANK('初评指标表'!Q43,'初评指标表'!Q:Q,1),"")</f>
        <v>85</v>
      </c>
      <c r="R43" s="48">
        <f>IF('初评指标表'!R43&lt;&gt;"",RANK('初评指标表'!R43,'初评指标表'!R:R,1),"")</f>
        <v>97</v>
      </c>
      <c r="S43" s="48">
        <f>IF('初评指标表'!S43&lt;&gt;"",RANK('初评指标表'!S43,'初评指标表'!S:S,1),"")</f>
        <v>17</v>
      </c>
      <c r="T43" s="50">
        <f>'初评指标表'!T43</f>
        <v>2</v>
      </c>
      <c r="U43" s="50">
        <f>'初评指标表'!U43</f>
        <v>2</v>
      </c>
      <c r="V43" s="50">
        <f>'初评指标表'!V43</f>
        <v>1</v>
      </c>
      <c r="W43" s="50">
        <f>'初评指标表'!W43</f>
        <v>1</v>
      </c>
      <c r="X43" s="50">
        <f>'初评指标表'!X43</f>
        <v>3</v>
      </c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3" s="4" customFormat="1" ht="24.75" customHeight="1">
      <c r="A44" s="7">
        <v>41</v>
      </c>
      <c r="B44" s="15" t="s">
        <v>204</v>
      </c>
      <c r="C44" s="15" t="s">
        <v>218</v>
      </c>
      <c r="D44" s="7" t="s">
        <v>219</v>
      </c>
      <c r="E44" s="7">
        <v>13502866063</v>
      </c>
      <c r="F44" s="15" t="s">
        <v>187</v>
      </c>
      <c r="G44" s="48">
        <f>IF('初评指标表'!G44&lt;&gt;"",RANK('初评指标表'!G44,'初评指标表'!G:G,1),"")</f>
        <v>47</v>
      </c>
      <c r="H44" s="48">
        <f>IF('初评指标表'!H44&lt;&gt;"",RANK('初评指标表'!H44,'初评指标表'!H:H,1),"")</f>
        <v>48</v>
      </c>
      <c r="I44" s="48">
        <f>IF('初评指标表'!I44&lt;&gt;"",RANK('初评指标表'!I44,'初评指标表'!I:I,1),"")</f>
        <v>98</v>
      </c>
      <c r="J44" s="48">
        <f>IF('初评指标表'!J44&lt;&gt;"",RANK('初评指标表'!J44,'初评指标表'!J:J,1),"")</f>
        <v>75</v>
      </c>
      <c r="K44" s="48">
        <f>IF('初评指标表'!K44&lt;&gt;"",RANK('初评指标表'!K44,'初评指标表'!K:K,1),"")</f>
        <v>1</v>
      </c>
      <c r="L44" s="50">
        <f>'初评指标表'!L44</f>
        <v>1</v>
      </c>
      <c r="M44" s="50">
        <f>'初评指标表'!M44</f>
        <v>3</v>
      </c>
      <c r="N44" s="50">
        <f>'初评指标表'!N44</f>
        <v>1</v>
      </c>
      <c r="O44" s="50">
        <f>'初评指标表'!O44</f>
        <v>0</v>
      </c>
      <c r="P44" s="48">
        <f>IF('初评指标表'!P44&lt;&gt;"",RANK('初评指标表'!P44,'初评指标表'!P:P,1),"")</f>
        <v>103</v>
      </c>
      <c r="Q44" s="48">
        <f>IF('初评指标表'!Q44&lt;&gt;"",RANK('初评指标表'!Q44,'初评指标表'!Q:Q,1),"")</f>
        <v>97</v>
      </c>
      <c r="R44" s="48">
        <f>IF('初评指标表'!R44&lt;&gt;"",RANK('初评指标表'!R44,'初评指标表'!R:R,1),"")</f>
        <v>92</v>
      </c>
      <c r="S44" s="48">
        <f>IF('初评指标表'!S44&lt;&gt;"",RANK('初评指标表'!S44,'初评指标表'!S:S,1),"")</f>
        <v>28</v>
      </c>
      <c r="T44" s="50">
        <f>'初评指标表'!T44</f>
        <v>1</v>
      </c>
      <c r="U44" s="50">
        <f>'初评指标表'!U44</f>
        <v>1</v>
      </c>
      <c r="V44" s="50">
        <f>'初评指标表'!V44</f>
        <v>1</v>
      </c>
      <c r="W44" s="50">
        <f>'初评指标表'!W44</f>
        <v>1</v>
      </c>
      <c r="X44" s="50">
        <f>'初评指标表'!X44</f>
        <v>3</v>
      </c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3" s="4" customFormat="1" ht="24.75" customHeight="1">
      <c r="A45" s="7">
        <v>42</v>
      </c>
      <c r="B45" s="15" t="s">
        <v>204</v>
      </c>
      <c r="C45" s="9" t="s">
        <v>220</v>
      </c>
      <c r="D45" s="27" t="s">
        <v>221</v>
      </c>
      <c r="E45" s="7">
        <v>13480898135</v>
      </c>
      <c r="F45" s="15" t="s">
        <v>127</v>
      </c>
      <c r="G45" s="48">
        <f>IF('初评指标表'!G45&lt;&gt;"",RANK('初评指标表'!G45,'初评指标表'!G:G,1),"")</f>
        <v>22</v>
      </c>
      <c r="H45" s="48">
        <f>IF('初评指标表'!H45&lt;&gt;"",RANK('初评指标表'!H45,'初评指标表'!H:H,1),"")</f>
        <v>12</v>
      </c>
      <c r="I45" s="48">
        <f>IF('初评指标表'!I45&lt;&gt;"",RANK('初评指标表'!I45,'初评指标表'!I:I,1),"")</f>
        <v>26</v>
      </c>
      <c r="J45" s="48">
        <f>IF('初评指标表'!J45&lt;&gt;"",RANK('初评指标表'!J45,'初评指标表'!J:J,1),"")</f>
        <v>98</v>
      </c>
      <c r="K45" s="48">
        <f>IF('初评指标表'!K45&lt;&gt;"",RANK('初评指标表'!K45,'初评指标表'!K:K,1),"")</f>
        <v>111</v>
      </c>
      <c r="L45" s="50">
        <f>'初评指标表'!L45</f>
        <v>3</v>
      </c>
      <c r="M45" s="50">
        <f>'初评指标表'!M45</f>
        <v>2</v>
      </c>
      <c r="N45" s="50">
        <f>'初评指标表'!N45</f>
        <v>1</v>
      </c>
      <c r="O45" s="50">
        <f>'初评指标表'!O45</f>
        <v>1</v>
      </c>
      <c r="P45" s="48">
        <f>IF('初评指标表'!P45&lt;&gt;"",RANK('初评指标表'!P45,'初评指标表'!P:P,1),"")</f>
        <v>67</v>
      </c>
      <c r="Q45" s="48">
        <f>IF('初评指标表'!Q45&lt;&gt;"",RANK('初评指标表'!Q45,'初评指标表'!Q:Q,1),"")</f>
        <v>6</v>
      </c>
      <c r="R45" s="48">
        <f>IF('初评指标表'!R45&lt;&gt;"",RANK('初评指标表'!R45,'初评指标表'!R:R,1),"")</f>
        <v>103</v>
      </c>
      <c r="S45" s="48">
        <f>IF('初评指标表'!S45&lt;&gt;"",RANK('初评指标表'!S45,'初评指标表'!S:S,1),"")</f>
        <v>47</v>
      </c>
      <c r="T45" s="50">
        <f>'初评指标表'!T45</f>
        <v>3</v>
      </c>
      <c r="U45" s="50">
        <f>'初评指标表'!U45</f>
        <v>2</v>
      </c>
      <c r="V45" s="50">
        <f>'初评指标表'!V45</f>
        <v>2</v>
      </c>
      <c r="W45" s="50">
        <f>'初评指标表'!W45</f>
        <v>0</v>
      </c>
      <c r="X45" s="50">
        <f>'初评指标表'!X45</f>
        <v>3</v>
      </c>
      <c r="Y45" s="51"/>
      <c r="Z45" s="51"/>
      <c r="AA45" s="51"/>
      <c r="AB45" s="51"/>
      <c r="AC45" s="51"/>
      <c r="AD45" s="51"/>
      <c r="AE45" s="51"/>
      <c r="AF45" s="51"/>
      <c r="AG45" s="51"/>
    </row>
    <row r="46" spans="1:33" s="4" customFormat="1" ht="24.75" customHeight="1">
      <c r="A46" s="7">
        <v>43</v>
      </c>
      <c r="B46" s="15" t="s">
        <v>204</v>
      </c>
      <c r="C46" s="15" t="s">
        <v>222</v>
      </c>
      <c r="D46" s="7" t="s">
        <v>223</v>
      </c>
      <c r="E46" s="7">
        <v>13688832363</v>
      </c>
      <c r="F46" s="15" t="s">
        <v>156</v>
      </c>
      <c r="G46" s="48">
        <f>IF('初评指标表'!G46&lt;&gt;"",RANK('初评指标表'!G46,'初评指标表'!G:G,1),"")</f>
        <v>34</v>
      </c>
      <c r="H46" s="48">
        <f>IF('初评指标表'!H46&lt;&gt;"",RANK('初评指标表'!H46,'初评指标表'!H:H,1),"")</f>
        <v>6</v>
      </c>
      <c r="I46" s="48">
        <f>IF('初评指标表'!I46&lt;&gt;"",RANK('初评指标表'!I46,'初评指标表'!I:I,1),"")</f>
        <v>7</v>
      </c>
      <c r="J46" s="48">
        <f>IF('初评指标表'!J46&lt;&gt;"",RANK('初评指标表'!J46,'初评指标表'!J:J,1),"")</f>
        <v>24</v>
      </c>
      <c r="K46" s="48">
        <f>IF('初评指标表'!K46&lt;&gt;"",RANK('初评指标表'!K46,'初评指标表'!K:K,1),"")</f>
        <v>1</v>
      </c>
      <c r="L46" s="50">
        <f>'初评指标表'!L46</f>
        <v>2</v>
      </c>
      <c r="M46" s="50">
        <f>'初评指标表'!M46</f>
        <v>2</v>
      </c>
      <c r="N46" s="50">
        <f>'初评指标表'!N46</f>
        <v>1</v>
      </c>
      <c r="O46" s="50">
        <f>'初评指标表'!O46</f>
        <v>0</v>
      </c>
      <c r="P46" s="48">
        <f>IF('初评指标表'!P46&lt;&gt;"",RANK('初评指标表'!P46,'初评指标表'!P:P,1),"")</f>
        <v>8</v>
      </c>
      <c r="Q46" s="48">
        <f>IF('初评指标表'!Q46&lt;&gt;"",RANK('初评指标表'!Q46,'初评指标表'!Q:Q,1),"")</f>
        <v>27</v>
      </c>
      <c r="R46" s="48">
        <f>IF('初评指标表'!R46&lt;&gt;"",RANK('初评指标表'!R46,'初评指标表'!R:R,1),"")</f>
        <v>38</v>
      </c>
      <c r="S46" s="48">
        <f>IF('初评指标表'!S46&lt;&gt;"",RANK('初评指标表'!S46,'初评指标表'!S:S,1),"")</f>
        <v>11</v>
      </c>
      <c r="T46" s="50">
        <f>'初评指标表'!T46</f>
        <v>3</v>
      </c>
      <c r="U46" s="50">
        <f>'初评指标表'!U46</f>
        <v>2</v>
      </c>
      <c r="V46" s="50">
        <f>'初评指标表'!V46</f>
        <v>1</v>
      </c>
      <c r="W46" s="50">
        <f>'初评指标表'!W46</f>
        <v>1</v>
      </c>
      <c r="X46" s="50">
        <f>'初评指标表'!X46</f>
        <v>3</v>
      </c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3" s="4" customFormat="1" ht="24.75" customHeight="1">
      <c r="A47" s="7">
        <v>44</v>
      </c>
      <c r="B47" s="15" t="s">
        <v>204</v>
      </c>
      <c r="C47" s="15" t="s">
        <v>224</v>
      </c>
      <c r="D47" s="7" t="s">
        <v>225</v>
      </c>
      <c r="E47" s="7">
        <v>18603065838</v>
      </c>
      <c r="F47" s="15" t="s">
        <v>195</v>
      </c>
      <c r="G47" s="48">
        <f>IF('初评指标表'!G47&lt;&gt;"",RANK('初评指标表'!G47,'初评指标表'!G:G,1),"")</f>
        <v>107</v>
      </c>
      <c r="H47" s="48">
        <f>IF('初评指标表'!H47&lt;&gt;"",RANK('初评指标表'!H47,'初评指标表'!H:H,1),"")</f>
        <v>93</v>
      </c>
      <c r="I47" s="48">
        <f>IF('初评指标表'!I47&lt;&gt;"",RANK('初评指标表'!I47,'初评指标表'!I:I,1),"")</f>
        <v>105</v>
      </c>
      <c r="J47" s="48">
        <f>IF('初评指标表'!J47&lt;&gt;"",RANK('初评指标表'!J47,'初评指标表'!J:J,1),"")</f>
        <v>104</v>
      </c>
      <c r="K47" s="48">
        <f>IF('初评指标表'!K47&lt;&gt;"",RANK('初评指标表'!K47,'初评指标表'!K:K,1),"")</f>
        <v>87</v>
      </c>
      <c r="L47" s="50">
        <f>'初评指标表'!L47</f>
        <v>3</v>
      </c>
      <c r="M47" s="50">
        <f>'初评指标表'!M47</f>
        <v>2</v>
      </c>
      <c r="N47" s="50">
        <f>'初评指标表'!N47</f>
        <v>1</v>
      </c>
      <c r="O47" s="50">
        <f>'初评指标表'!O47</f>
        <v>1</v>
      </c>
      <c r="P47" s="48">
        <f>IF('初评指标表'!P47&lt;&gt;"",RANK('初评指标表'!P47,'初评指标表'!P:P,1),"")</f>
        <v>89</v>
      </c>
      <c r="Q47" s="48">
        <f>IF('初评指标表'!Q47&lt;&gt;"",RANK('初评指标表'!Q47,'初评指标表'!Q:Q,1),"")</f>
        <v>91</v>
      </c>
      <c r="R47" s="48">
        <f>IF('初评指标表'!R47&lt;&gt;"",RANK('初评指标表'!R47,'初评指标表'!R:R,1),"")</f>
        <v>94</v>
      </c>
      <c r="S47" s="48">
        <f>IF('初评指标表'!S47&lt;&gt;"",RANK('初评指标表'!S47,'初评指标表'!S:S,1),"")</f>
        <v>99</v>
      </c>
      <c r="T47" s="50">
        <f>'初评指标表'!T47</f>
        <v>2</v>
      </c>
      <c r="U47" s="50">
        <f>'初评指标表'!U47</f>
        <v>2</v>
      </c>
      <c r="V47" s="50">
        <f>'初评指标表'!V47</f>
        <v>1</v>
      </c>
      <c r="W47" s="50">
        <f>'初评指标表'!W47</f>
        <v>1</v>
      </c>
      <c r="X47" s="50">
        <f>'初评指标表'!X47</f>
        <v>3</v>
      </c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3" s="4" customFormat="1" ht="24.75" customHeight="1">
      <c r="A48" s="7">
        <v>45</v>
      </c>
      <c r="B48" s="15" t="s">
        <v>226</v>
      </c>
      <c r="C48" s="15" t="s">
        <v>227</v>
      </c>
      <c r="D48" s="7" t="s">
        <v>228</v>
      </c>
      <c r="E48" s="7">
        <v>13544936800</v>
      </c>
      <c r="F48" s="15" t="s">
        <v>127</v>
      </c>
      <c r="G48" s="48">
        <f>IF('初评指标表'!G48&lt;&gt;"",RANK('初评指标表'!G48,'初评指标表'!G:G,1),"")</f>
        <v>19</v>
      </c>
      <c r="H48" s="48">
        <f>IF('初评指标表'!H48&lt;&gt;"",RANK('初评指标表'!H48,'初评指标表'!H:H,1),"")</f>
        <v>28</v>
      </c>
      <c r="I48" s="48">
        <f>IF('初评指标表'!I48&lt;&gt;"",RANK('初评指标表'!I48,'初评指标表'!I:I,1),"")</f>
        <v>35</v>
      </c>
      <c r="J48" s="48">
        <f>IF('初评指标表'!J48&lt;&gt;"",RANK('初评指标表'!J48,'初评指标表'!J:J,1),"")</f>
        <v>51</v>
      </c>
      <c r="K48" s="48">
        <f>IF('初评指标表'!K48&lt;&gt;"",RANK('初评指标表'!K48,'初评指标表'!K:K,1),"")</f>
        <v>77</v>
      </c>
      <c r="L48" s="50">
        <f>'初评指标表'!L48</f>
        <v>2</v>
      </c>
      <c r="M48" s="50">
        <f>'初评指标表'!M48</f>
        <v>2</v>
      </c>
      <c r="N48" s="50">
        <f>'初评指标表'!N48</f>
        <v>1</v>
      </c>
      <c r="O48" s="50">
        <f>'初评指标表'!O48</f>
        <v>1</v>
      </c>
      <c r="P48" s="48">
        <f>IF('初评指标表'!P48&lt;&gt;"",RANK('初评指标表'!P48,'初评指标表'!P:P,1),"")</f>
        <v>76</v>
      </c>
      <c r="Q48" s="48">
        <f>IF('初评指标表'!Q48&lt;&gt;"",RANK('初评指标表'!Q48,'初评指标表'!Q:Q,1),"")</f>
        <v>80</v>
      </c>
      <c r="R48" s="48">
        <f>IF('初评指标表'!R48&lt;&gt;"",RANK('初评指标表'!R48,'初评指标表'!R:R,1),"")</f>
        <v>87</v>
      </c>
      <c r="S48" s="48">
        <f>IF('初评指标表'!S48&lt;&gt;"",RANK('初评指标表'!S48,'初评指标表'!S:S,1),"")</f>
        <v>43</v>
      </c>
      <c r="T48" s="50">
        <f>'初评指标表'!T48</f>
        <v>2</v>
      </c>
      <c r="U48" s="50">
        <f>'初评指标表'!U48</f>
        <v>2</v>
      </c>
      <c r="V48" s="50">
        <f>'初评指标表'!V48</f>
        <v>2</v>
      </c>
      <c r="W48" s="50">
        <f>'初评指标表'!W48</f>
        <v>0</v>
      </c>
      <c r="X48" s="50">
        <f>'初评指标表'!X48</f>
        <v>3</v>
      </c>
      <c r="Y48" s="51"/>
      <c r="Z48" s="51"/>
      <c r="AA48" s="51"/>
      <c r="AB48" s="51"/>
      <c r="AC48" s="51"/>
      <c r="AD48" s="51"/>
      <c r="AE48" s="51"/>
      <c r="AF48" s="51"/>
      <c r="AG48" s="51"/>
    </row>
    <row r="49" spans="1:33" s="4" customFormat="1" ht="24.75" customHeight="1">
      <c r="A49" s="7">
        <v>46</v>
      </c>
      <c r="B49" s="15" t="s">
        <v>226</v>
      </c>
      <c r="C49" s="15" t="s">
        <v>229</v>
      </c>
      <c r="D49" s="7" t="s">
        <v>230</v>
      </c>
      <c r="E49" s="7">
        <v>13823070013</v>
      </c>
      <c r="F49" s="15" t="s">
        <v>127</v>
      </c>
      <c r="G49" s="48">
        <f>IF('初评指标表'!G49&lt;&gt;"",RANK('初评指标表'!G49,'初评指标表'!G:G,1),"")</f>
        <v>89</v>
      </c>
      <c r="H49" s="48">
        <f>IF('初评指标表'!H49&lt;&gt;"",RANK('初评指标表'!H49,'初评指标表'!H:H,1),"")</f>
        <v>34</v>
      </c>
      <c r="I49" s="48">
        <f>IF('初评指标表'!I49&lt;&gt;"",RANK('初评指标表'!I49,'初评指标表'!I:I,1),"")</f>
        <v>1</v>
      </c>
      <c r="J49" s="48">
        <f>IF('初评指标表'!J49&lt;&gt;"",RANK('初评指标表'!J49,'初评指标表'!J:J,1),"")</f>
        <v>62</v>
      </c>
      <c r="K49" s="48">
        <f>IF('初评指标表'!K49&lt;&gt;"",RANK('初评指标表'!K49,'初评指标表'!K:K,1),"")</f>
        <v>67</v>
      </c>
      <c r="L49" s="50">
        <f>'初评指标表'!L49</f>
        <v>3</v>
      </c>
      <c r="M49" s="50">
        <f>'初评指标表'!M49</f>
        <v>2</v>
      </c>
      <c r="N49" s="50">
        <f>'初评指标表'!N49</f>
        <v>1</v>
      </c>
      <c r="O49" s="50">
        <f>'初评指标表'!O49</f>
        <v>1</v>
      </c>
      <c r="P49" s="48">
        <f>IF('初评指标表'!P49&lt;&gt;"",RANK('初评指标表'!P49,'初评指标表'!P:P,1),"")</f>
        <v>112</v>
      </c>
      <c r="Q49" s="48">
        <f>IF('初评指标表'!Q49&lt;&gt;"",RANK('初评指标表'!Q49,'初评指标表'!Q:Q,1),"")</f>
        <v>101</v>
      </c>
      <c r="R49" s="48">
        <f>IF('初评指标表'!R49&lt;&gt;"",RANK('初评指标表'!R49,'初评指标表'!R:R,1),"")</f>
        <v>116</v>
      </c>
      <c r="S49" s="48">
        <f>IF('初评指标表'!S49&lt;&gt;"",RANK('初评指标表'!S49,'初评指标表'!S:S,1),"")</f>
        <v>63</v>
      </c>
      <c r="T49" s="50">
        <f>'初评指标表'!T49</f>
        <v>2</v>
      </c>
      <c r="U49" s="50">
        <f>'初评指标表'!U49</f>
        <v>1</v>
      </c>
      <c r="V49" s="50">
        <f>'初评指标表'!V49</f>
        <v>1</v>
      </c>
      <c r="W49" s="50">
        <f>'初评指标表'!W49</f>
        <v>1</v>
      </c>
      <c r="X49" s="50">
        <f>'初评指标表'!X49</f>
        <v>3</v>
      </c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3" s="4" customFormat="1" ht="24.75" customHeight="1">
      <c r="A50" s="7">
        <v>47</v>
      </c>
      <c r="B50" s="15" t="s">
        <v>226</v>
      </c>
      <c r="C50" s="15" t="s">
        <v>231</v>
      </c>
      <c r="D50" s="7" t="s">
        <v>232</v>
      </c>
      <c r="E50" s="7" t="s">
        <v>233</v>
      </c>
      <c r="F50" s="15" t="s">
        <v>127</v>
      </c>
      <c r="G50" s="48">
        <f>IF('初评指标表'!G50&lt;&gt;"",RANK('初评指标表'!G50,'初评指标表'!G:G,1),"")</f>
        <v>75</v>
      </c>
      <c r="H50" s="48">
        <f>IF('初评指标表'!H50&lt;&gt;"",RANK('初评指标表'!H50,'初评指标表'!H:H,1),"")</f>
        <v>96</v>
      </c>
      <c r="I50" s="48">
        <f>IF('初评指标表'!I50&lt;&gt;"",RANK('初评指标表'!I50,'初评指标表'!I:I,1),"")</f>
        <v>114</v>
      </c>
      <c r="J50" s="48">
        <f>IF('初评指标表'!J50&lt;&gt;"",RANK('初评指标表'!J50,'初评指标表'!J:J,1),"")</f>
        <v>36</v>
      </c>
      <c r="K50" s="48">
        <f>IF('初评指标表'!K50&lt;&gt;"",RANK('初评指标表'!K50,'初评指标表'!K:K,1),"")</f>
        <v>1</v>
      </c>
      <c r="L50" s="50">
        <f>'初评指标表'!L50</f>
        <v>2</v>
      </c>
      <c r="M50" s="50">
        <f>'初评指标表'!M50</f>
        <v>1</v>
      </c>
      <c r="N50" s="50">
        <f>'初评指标表'!N50</f>
        <v>1</v>
      </c>
      <c r="O50" s="50">
        <f>'初评指标表'!O50</f>
        <v>1</v>
      </c>
      <c r="P50" s="48">
        <f>IF('初评指标表'!P50&lt;&gt;"",RANK('初评指标表'!P50,'初评指标表'!P:P,1),"")</f>
        <v>114</v>
      </c>
      <c r="Q50" s="48">
        <f>IF('初评指标表'!Q50&lt;&gt;"",RANK('初评指标表'!Q50,'初评指标表'!Q:Q,1),"")</f>
        <v>114</v>
      </c>
      <c r="R50" s="48">
        <f>IF('初评指标表'!R50&lt;&gt;"",RANK('初评指标表'!R50,'初评指标表'!R:R,1),"")</f>
        <v>106</v>
      </c>
      <c r="S50" s="48">
        <f>IF('初评指标表'!S50&lt;&gt;"",RANK('初评指标表'!S50,'初评指标表'!S:S,1),"")</f>
        <v>83</v>
      </c>
      <c r="T50" s="50">
        <f>'初评指标表'!T50</f>
        <v>2</v>
      </c>
      <c r="U50" s="50">
        <f>'初评指标表'!U50</f>
        <v>2</v>
      </c>
      <c r="V50" s="50">
        <f>'初评指标表'!V50</f>
        <v>0</v>
      </c>
      <c r="W50" s="50">
        <f>'初评指标表'!W50</f>
        <v>1</v>
      </c>
      <c r="X50" s="50">
        <f>'初评指标表'!X50</f>
        <v>3</v>
      </c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3" s="4" customFormat="1" ht="24.75" customHeight="1">
      <c r="A51" s="7">
        <v>48</v>
      </c>
      <c r="B51" s="15" t="s">
        <v>226</v>
      </c>
      <c r="C51" s="15" t="s">
        <v>234</v>
      </c>
      <c r="D51" s="7" t="s">
        <v>235</v>
      </c>
      <c r="E51" s="7">
        <v>13726061365</v>
      </c>
      <c r="F51" s="15" t="s">
        <v>207</v>
      </c>
      <c r="G51" s="48">
        <f>IF('初评指标表'!G51&lt;&gt;"",RANK('初评指标表'!G51,'初评指标表'!G:G,1),"")</f>
        <v>94</v>
      </c>
      <c r="H51" s="48">
        <f>IF('初评指标表'!H51&lt;&gt;"",RANK('初评指标表'!H51,'初评指标表'!H:H,1),"")</f>
        <v>83</v>
      </c>
      <c r="I51" s="48">
        <f>IF('初评指标表'!I51&lt;&gt;"",RANK('初评指标表'!I51,'初评指标表'!I:I,1),"")</f>
        <v>16</v>
      </c>
      <c r="J51" s="48">
        <f>IF('初评指标表'!J51&lt;&gt;"",RANK('初评指标表'!J51,'初评指标表'!J:J,1),"")</f>
        <v>73</v>
      </c>
      <c r="K51" s="48">
        <f>IF('初评指标表'!K51&lt;&gt;"",RANK('初评指标表'!K51,'初评指标表'!K:K,1),"")</f>
        <v>42</v>
      </c>
      <c r="L51" s="50">
        <f>'初评指标表'!L51</f>
        <v>0</v>
      </c>
      <c r="M51" s="50">
        <f>'初评指标表'!M51</f>
        <v>2</v>
      </c>
      <c r="N51" s="50">
        <f>'初评指标表'!N51</f>
        <v>1</v>
      </c>
      <c r="O51" s="50">
        <f>'初评指标表'!O51</f>
        <v>0</v>
      </c>
      <c r="P51" s="48">
        <f>IF('初评指标表'!P51&lt;&gt;"",RANK('初评指标表'!P51,'初评指标表'!P:P,1),"")</f>
        <v>32</v>
      </c>
      <c r="Q51" s="48">
        <f>IF('初评指标表'!Q51&lt;&gt;"",RANK('初评指标表'!Q51,'初评指标表'!Q:Q,1),"")</f>
        <v>23</v>
      </c>
      <c r="R51" s="48">
        <f>IF('初评指标表'!R51&lt;&gt;"",RANK('初评指标表'!R51,'初评指标表'!R:R,1),"")</f>
        <v>14</v>
      </c>
      <c r="S51" s="48">
        <f>IF('初评指标表'!S51&lt;&gt;"",RANK('初评指标表'!S51,'初评指标表'!S:S,1),"")</f>
        <v>80</v>
      </c>
      <c r="T51" s="50">
        <f>'初评指标表'!T51</f>
        <v>3</v>
      </c>
      <c r="U51" s="50">
        <f>'初评指标表'!U51</f>
        <v>2</v>
      </c>
      <c r="V51" s="50">
        <f>'初评指标表'!V51</f>
        <v>2</v>
      </c>
      <c r="W51" s="50">
        <f>'初评指标表'!W51</f>
        <v>1</v>
      </c>
      <c r="X51" s="50">
        <f>'初评指标表'!X51</f>
        <v>1</v>
      </c>
      <c r="Y51" s="51"/>
      <c r="Z51" s="51"/>
      <c r="AA51" s="51"/>
      <c r="AB51" s="51"/>
      <c r="AC51" s="51"/>
      <c r="AD51" s="51"/>
      <c r="AE51" s="51"/>
      <c r="AF51" s="51"/>
      <c r="AG51" s="51"/>
    </row>
    <row r="52" spans="1:33" s="4" customFormat="1" ht="24.75" customHeight="1">
      <c r="A52" s="7">
        <v>49</v>
      </c>
      <c r="B52" s="15" t="s">
        <v>226</v>
      </c>
      <c r="C52" s="15" t="s">
        <v>236</v>
      </c>
      <c r="D52" s="7" t="s">
        <v>237</v>
      </c>
      <c r="E52" s="7">
        <v>13709695982</v>
      </c>
      <c r="F52" s="15" t="s">
        <v>207</v>
      </c>
      <c r="G52" s="48">
        <f>IF('初评指标表'!G52&lt;&gt;"",RANK('初评指标表'!G52,'初评指标表'!G:G,1),"")</f>
        <v>29</v>
      </c>
      <c r="H52" s="48">
        <f>IF('初评指标表'!H52&lt;&gt;"",RANK('初评指标表'!H52,'初评指标表'!H:H,1),"")</f>
        <v>16</v>
      </c>
      <c r="I52" s="48">
        <f>IF('初评指标表'!I52&lt;&gt;"",RANK('初评指标表'!I52,'初评指标表'!I:I,1),"")</f>
        <v>95</v>
      </c>
      <c r="J52" s="48">
        <f>IF('初评指标表'!J52&lt;&gt;"",RANK('初评指标表'!J52,'初评指标表'!J:J,1),"")</f>
        <v>14</v>
      </c>
      <c r="K52" s="48">
        <f>IF('初评指标表'!K52&lt;&gt;"",RANK('初评指标表'!K52,'初评指标表'!K:K,1),"")</f>
        <v>50</v>
      </c>
      <c r="L52" s="50">
        <f>'初评指标表'!L52</f>
        <v>3</v>
      </c>
      <c r="M52" s="50">
        <f>'初评指标表'!M52</f>
        <v>2</v>
      </c>
      <c r="N52" s="50">
        <f>'初评指标表'!N52</f>
        <v>1</v>
      </c>
      <c r="O52" s="50">
        <f>'初评指标表'!O52</f>
        <v>0</v>
      </c>
      <c r="P52" s="48">
        <f>IF('初评指标表'!P52&lt;&gt;"",RANK('初评指标表'!P52,'初评指标表'!P:P,1),"")</f>
        <v>91</v>
      </c>
      <c r="Q52" s="48">
        <f>IF('初评指标表'!Q52&lt;&gt;"",RANK('初评指标表'!Q52,'初评指标表'!Q:Q,1),"")</f>
        <v>108</v>
      </c>
      <c r="R52" s="48">
        <f>IF('初评指标表'!R52&lt;&gt;"",RANK('初评指标表'!R52,'初评指标表'!R:R,1),"")</f>
        <v>108</v>
      </c>
      <c r="S52" s="48">
        <f>IF('初评指标表'!S52&lt;&gt;"",RANK('初评指标表'!S52,'初评指标表'!S:S,1),"")</f>
        <v>39</v>
      </c>
      <c r="T52" s="50">
        <f>'初评指标表'!T52</f>
        <v>3</v>
      </c>
      <c r="U52" s="50">
        <f>'初评指标表'!U52</f>
        <v>2</v>
      </c>
      <c r="V52" s="50">
        <f>'初评指标表'!V52</f>
        <v>1</v>
      </c>
      <c r="W52" s="50">
        <f>'初评指标表'!W52</f>
        <v>1</v>
      </c>
      <c r="X52" s="50">
        <f>'初评指标表'!X52</f>
        <v>3</v>
      </c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3" s="4" customFormat="1" ht="24.75" customHeight="1">
      <c r="A53" s="7">
        <v>50</v>
      </c>
      <c r="B53" s="15" t="s">
        <v>226</v>
      </c>
      <c r="C53" s="15" t="s">
        <v>238</v>
      </c>
      <c r="D53" s="7" t="s">
        <v>239</v>
      </c>
      <c r="E53" s="7" t="s">
        <v>240</v>
      </c>
      <c r="F53" s="15" t="s">
        <v>177</v>
      </c>
      <c r="G53" s="48">
        <f>IF('初评指标表'!G53&lt;&gt;"",RANK('初评指标表'!G53,'初评指标表'!G:G,1),"")</f>
        <v>39</v>
      </c>
      <c r="H53" s="48">
        <f>IF('初评指标表'!H53&lt;&gt;"",RANK('初评指标表'!H53,'初评指标表'!H:H,1),"")</f>
        <v>47</v>
      </c>
      <c r="I53" s="48">
        <f>IF('初评指标表'!I53&lt;&gt;"",RANK('初评指标表'!I53,'初评指标表'!I:I,1),"")</f>
        <v>96</v>
      </c>
      <c r="J53" s="48">
        <f>IF('初评指标表'!J53&lt;&gt;"",RANK('初评指标表'!J53,'初评指标表'!J:J,1),"")</f>
        <v>79</v>
      </c>
      <c r="K53" s="48">
        <f>IF('初评指标表'!K53&lt;&gt;"",RANK('初评指标表'!K53,'初评指标表'!K:K,1),"")</f>
        <v>56</v>
      </c>
      <c r="L53" s="50">
        <f>'初评指标表'!L53</f>
        <v>3</v>
      </c>
      <c r="M53" s="50">
        <f>'初评指标表'!M53</f>
        <v>3</v>
      </c>
      <c r="N53" s="50">
        <f>'初评指标表'!N53</f>
        <v>1</v>
      </c>
      <c r="O53" s="50">
        <f>'初评指标表'!O53</f>
        <v>1</v>
      </c>
      <c r="P53" s="48">
        <f>IF('初评指标表'!P53&lt;&gt;"",RANK('初评指标表'!P53,'初评指标表'!P:P,1),"")</f>
        <v>36</v>
      </c>
      <c r="Q53" s="48">
        <f>IF('初评指标表'!Q53&lt;&gt;"",RANK('初评指标表'!Q53,'初评指标表'!Q:Q,1),"")</f>
        <v>39</v>
      </c>
      <c r="R53" s="48">
        <f>IF('初评指标表'!R53&lt;&gt;"",RANK('初评指标表'!R53,'初评指标表'!R:R,1),"")</f>
        <v>71</v>
      </c>
      <c r="S53" s="48">
        <f>IF('初评指标表'!S53&lt;&gt;"",RANK('初评指标表'!S53,'初评指标表'!S:S,1),"")</f>
        <v>75</v>
      </c>
      <c r="T53" s="50">
        <f>'初评指标表'!T53</f>
        <v>3</v>
      </c>
      <c r="U53" s="50">
        <f>'初评指标表'!U53</f>
        <v>2</v>
      </c>
      <c r="V53" s="50">
        <f>'初评指标表'!V53</f>
        <v>2</v>
      </c>
      <c r="W53" s="50">
        <f>'初评指标表'!W53</f>
        <v>3</v>
      </c>
      <c r="X53" s="50">
        <f>'初评指标表'!X53</f>
        <v>3</v>
      </c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3" s="4" customFormat="1" ht="24.75" customHeight="1">
      <c r="A54" s="7">
        <v>51</v>
      </c>
      <c r="B54" s="15" t="s">
        <v>226</v>
      </c>
      <c r="C54" s="15" t="s">
        <v>241</v>
      </c>
      <c r="D54" s="7" t="s">
        <v>242</v>
      </c>
      <c r="E54" s="7" t="s">
        <v>243</v>
      </c>
      <c r="F54" s="15" t="s">
        <v>177</v>
      </c>
      <c r="G54" s="48">
        <f>IF('初评指标表'!G54&lt;&gt;"",RANK('初评指标表'!G54,'初评指标表'!G:G,1),"")</f>
        <v>78</v>
      </c>
      <c r="H54" s="48">
        <f>IF('初评指标表'!H54&lt;&gt;"",RANK('初评指标表'!H54,'初评指标表'!H:H,1),"")</f>
        <v>81</v>
      </c>
      <c r="I54" s="48">
        <f>IF('初评指标表'!I54&lt;&gt;"",RANK('初评指标表'!I54,'初评指标表'!I:I,1),"")</f>
        <v>76</v>
      </c>
      <c r="J54" s="48">
        <f>IF('初评指标表'!J54&lt;&gt;"",RANK('初评指标表'!J54,'初评指标表'!J:J,1),"")</f>
        <v>32</v>
      </c>
      <c r="K54" s="48">
        <f>IF('初评指标表'!K54&lt;&gt;"",RANK('初评指标表'!K54,'初评指标表'!K:K,1),"")</f>
        <v>73</v>
      </c>
      <c r="L54" s="50">
        <f>'初评指标表'!L54</f>
        <v>3</v>
      </c>
      <c r="M54" s="50">
        <f>'初评指标表'!M54</f>
        <v>3</v>
      </c>
      <c r="N54" s="50">
        <f>'初评指标表'!N54</f>
        <v>1</v>
      </c>
      <c r="O54" s="50">
        <f>'初评指标表'!O54</f>
        <v>0</v>
      </c>
      <c r="P54" s="48">
        <f>IF('初评指标表'!P54&lt;&gt;"",RANK('初评指标表'!P54,'初评指标表'!P:P,1),"")</f>
        <v>14</v>
      </c>
      <c r="Q54" s="48">
        <f>IF('初评指标表'!Q54&lt;&gt;"",RANK('初评指标表'!Q54,'初评指标表'!Q:Q,1),"")</f>
        <v>43</v>
      </c>
      <c r="R54" s="48">
        <f>IF('初评指标表'!R54&lt;&gt;"",RANK('初评指标表'!R54,'初评指标表'!R:R,1),"")</f>
        <v>22</v>
      </c>
      <c r="S54" s="48">
        <f>IF('初评指标表'!S54&lt;&gt;"",RANK('初评指标表'!S54,'初评指标表'!S:S,1),"")</f>
        <v>89</v>
      </c>
      <c r="T54" s="50">
        <f>'初评指标表'!T54</f>
        <v>3</v>
      </c>
      <c r="U54" s="50">
        <f>'初评指标表'!U54</f>
        <v>2</v>
      </c>
      <c r="V54" s="50">
        <f>'初评指标表'!V54</f>
        <v>2</v>
      </c>
      <c r="W54" s="50">
        <f>'初评指标表'!W54</f>
        <v>1</v>
      </c>
      <c r="X54" s="50">
        <f>'初评指标表'!X54</f>
        <v>3</v>
      </c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3" s="4" customFormat="1" ht="24.75" customHeight="1">
      <c r="A55" s="7">
        <v>52</v>
      </c>
      <c r="B55" s="15" t="s">
        <v>226</v>
      </c>
      <c r="C55" s="15" t="s">
        <v>244</v>
      </c>
      <c r="D55" s="7" t="s">
        <v>245</v>
      </c>
      <c r="E55" s="7">
        <v>15819430022</v>
      </c>
      <c r="F55" s="15" t="s">
        <v>187</v>
      </c>
      <c r="G55" s="48">
        <f>IF('初评指标表'!G55&lt;&gt;"",RANK('初评指标表'!G55,'初评指标表'!G:G,1),"")</f>
        <v>30</v>
      </c>
      <c r="H55" s="48">
        <f>IF('初评指标表'!H55&lt;&gt;"",RANK('初评指标表'!H55,'初评指标表'!H:H,1),"")</f>
        <v>15</v>
      </c>
      <c r="I55" s="48">
        <f>IF('初评指标表'!I55&lt;&gt;"",RANK('初评指标表'!I55,'初评指标表'!I:I,1),"")</f>
        <v>14</v>
      </c>
      <c r="J55" s="48">
        <f>IF('初评指标表'!J55&lt;&gt;"",RANK('初评指标表'!J55,'初评指标表'!J:J,1),"")</f>
        <v>29</v>
      </c>
      <c r="K55" s="48">
        <f>IF('初评指标表'!K55&lt;&gt;"",RANK('初评指标表'!K55,'初评指标表'!K:K,1),"")</f>
        <v>106</v>
      </c>
      <c r="L55" s="50">
        <f>'初评指标表'!L55</f>
        <v>3</v>
      </c>
      <c r="M55" s="50">
        <f>'初评指标表'!M55</f>
        <v>2</v>
      </c>
      <c r="N55" s="50">
        <f>'初评指标表'!N55</f>
        <v>0</v>
      </c>
      <c r="O55" s="50">
        <f>'初评指标表'!O55</f>
        <v>0</v>
      </c>
      <c r="P55" s="48">
        <f>IF('初评指标表'!P55&lt;&gt;"",RANK('初评指标表'!P55,'初评指标表'!P:P,1),"")</f>
        <v>1</v>
      </c>
      <c r="Q55" s="48">
        <f>IF('初评指标表'!Q55&lt;&gt;"",RANK('初评指标表'!Q55,'初评指标表'!Q:Q,1),"")</f>
        <v>1</v>
      </c>
      <c r="R55" s="48">
        <f>IF('初评指标表'!R55&lt;&gt;"",RANK('初评指标表'!R55,'初评指标表'!R:R,1),"")</f>
        <v>2</v>
      </c>
      <c r="S55" s="48">
        <f>IF('初评指标表'!S55&lt;&gt;"",RANK('初评指标表'!S55,'初评指标表'!S:S,1),"")</f>
        <v>38</v>
      </c>
      <c r="T55" s="50">
        <f>'初评指标表'!T55</f>
        <v>3</v>
      </c>
      <c r="U55" s="50">
        <f>'初评指标表'!U55</f>
        <v>2</v>
      </c>
      <c r="V55" s="50">
        <f>'初评指标表'!V55</f>
        <v>2</v>
      </c>
      <c r="W55" s="50">
        <f>'初评指标表'!W55</f>
        <v>4</v>
      </c>
      <c r="X55" s="50">
        <f>'初评指标表'!X55</f>
        <v>2</v>
      </c>
      <c r="Y55" s="51"/>
      <c r="Z55" s="51"/>
      <c r="AA55" s="51"/>
      <c r="AB55" s="51"/>
      <c r="AC55" s="51"/>
      <c r="AD55" s="51"/>
      <c r="AE55" s="51"/>
      <c r="AF55" s="51"/>
      <c r="AG55" s="51"/>
    </row>
    <row r="56" spans="1:33" s="4" customFormat="1" ht="24.75" customHeight="1">
      <c r="A56" s="7">
        <v>53</v>
      </c>
      <c r="B56" s="15" t="s">
        <v>226</v>
      </c>
      <c r="C56" s="15" t="s">
        <v>246</v>
      </c>
      <c r="D56" s="7" t="s">
        <v>247</v>
      </c>
      <c r="E56" s="7" t="s">
        <v>248</v>
      </c>
      <c r="F56" s="15" t="s">
        <v>195</v>
      </c>
      <c r="G56" s="48">
        <f>IF('初评指标表'!G56&lt;&gt;"",RANK('初评指标表'!G56,'初评指标表'!G:G,1),"")</f>
        <v>16</v>
      </c>
      <c r="H56" s="48">
        <f>IF('初评指标表'!H56&lt;&gt;"",RANK('初评指标表'!H56,'初评指标表'!H:H,1),"")</f>
        <v>11</v>
      </c>
      <c r="I56" s="48">
        <f>IF('初评指标表'!I56&lt;&gt;"",RANK('初评指标表'!I56,'初评指标表'!I:I,1),"")</f>
        <v>106</v>
      </c>
      <c r="J56" s="48">
        <f>IF('初评指标表'!J56&lt;&gt;"",RANK('初评指标表'!J56,'初评指标表'!J:J,1),"")</f>
        <v>69</v>
      </c>
      <c r="K56" s="48">
        <f>IF('初评指标表'!K56&lt;&gt;"",RANK('初评指标表'!K56,'初评指标表'!K:K,1),"")</f>
        <v>31</v>
      </c>
      <c r="L56" s="50">
        <f>'初评指标表'!L56</f>
        <v>3</v>
      </c>
      <c r="M56" s="50">
        <f>'初评指标表'!M56</f>
        <v>2</v>
      </c>
      <c r="N56" s="50">
        <f>'初评指标表'!N56</f>
        <v>1</v>
      </c>
      <c r="O56" s="50">
        <f>'初评指标表'!O56</f>
        <v>0</v>
      </c>
      <c r="P56" s="48">
        <f>IF('初评指标表'!P56&lt;&gt;"",RANK('初评指标表'!P56,'初评指标表'!P:P,1),"")</f>
        <v>95</v>
      </c>
      <c r="Q56" s="48">
        <f>IF('初评指标表'!Q56&lt;&gt;"",RANK('初评指标表'!Q56,'初评指标表'!Q:Q,1),"")</f>
        <v>66</v>
      </c>
      <c r="R56" s="48">
        <f>IF('初评指标表'!R56&lt;&gt;"",RANK('初评指标表'!R56,'初评指标表'!R:R,1),"")</f>
        <v>101</v>
      </c>
      <c r="S56" s="48">
        <f>IF('初评指标表'!S56&lt;&gt;"",RANK('初评指标表'!S56,'初评指标表'!S:S,1),"")</f>
        <v>9</v>
      </c>
      <c r="T56" s="50">
        <f>'初评指标表'!T56</f>
        <v>2</v>
      </c>
      <c r="U56" s="50">
        <f>'初评指标表'!U56</f>
        <v>2</v>
      </c>
      <c r="V56" s="50">
        <f>'初评指标表'!V56</f>
        <v>1</v>
      </c>
      <c r="W56" s="50">
        <f>'初评指标表'!W56</f>
        <v>1</v>
      </c>
      <c r="X56" s="50">
        <f>'初评指标表'!X56</f>
        <v>2</v>
      </c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3" s="4" customFormat="1" ht="24.75" customHeight="1">
      <c r="A57" s="7">
        <v>54</v>
      </c>
      <c r="B57" s="15" t="s">
        <v>226</v>
      </c>
      <c r="C57" s="15" t="s">
        <v>249</v>
      </c>
      <c r="D57" s="7" t="s">
        <v>250</v>
      </c>
      <c r="E57" s="7">
        <v>13824132542</v>
      </c>
      <c r="F57" s="15" t="s">
        <v>195</v>
      </c>
      <c r="G57" s="48">
        <f>IF('初评指标表'!G57&lt;&gt;"",RANK('初评指标表'!G57,'初评指标表'!G:G,1),"")</f>
        <v>115</v>
      </c>
      <c r="H57" s="48">
        <f>IF('初评指标表'!H57&lt;&gt;"",RANK('初评指标表'!H57,'初评指标表'!H:H,1),"")</f>
        <v>99</v>
      </c>
      <c r="I57" s="48">
        <f>IF('初评指标表'!I57&lt;&gt;"",RANK('初评指标表'!I57,'初评指标表'!I:I,1),"")</f>
        <v>63</v>
      </c>
      <c r="J57" s="48">
        <f>IF('初评指标表'!J57&lt;&gt;"",RANK('初评指标表'!J57,'初评指标表'!J:J,1),"")</f>
        <v>1</v>
      </c>
      <c r="K57" s="48">
        <f>IF('初评指标表'!K57&lt;&gt;"",RANK('初评指标表'!K57,'初评指标表'!K:K,1),"")</f>
        <v>22</v>
      </c>
      <c r="L57" s="50">
        <f>'初评指标表'!L57</f>
        <v>1</v>
      </c>
      <c r="M57" s="50">
        <f>'初评指标表'!M57</f>
        <v>2</v>
      </c>
      <c r="N57" s="50">
        <f>'初评指标表'!N57</f>
        <v>1</v>
      </c>
      <c r="O57" s="50">
        <f>'初评指标表'!O57</f>
        <v>0</v>
      </c>
      <c r="P57" s="48">
        <f>IF('初评指标表'!P57&lt;&gt;"",RANK('初评指标表'!P57,'初评指标表'!P:P,1),"")</f>
        <v>71</v>
      </c>
      <c r="Q57" s="48">
        <f>IF('初评指标表'!Q57&lt;&gt;"",RANK('初评指标表'!Q57,'初评指标表'!Q:Q,1),"")</f>
        <v>83</v>
      </c>
      <c r="R57" s="48">
        <f>IF('初评指标表'!R57&lt;&gt;"",RANK('初评指标表'!R57,'初评指标表'!R:R,1),"")</f>
        <v>63</v>
      </c>
      <c r="S57" s="48">
        <f>IF('初评指标表'!S57&lt;&gt;"",RANK('初评指标表'!S57,'初评指标表'!S:S,1),"")</f>
        <v>96</v>
      </c>
      <c r="T57" s="50">
        <f>'初评指标表'!T57</f>
        <v>2</v>
      </c>
      <c r="U57" s="50">
        <f>'初评指标表'!U57</f>
        <v>2</v>
      </c>
      <c r="V57" s="50">
        <f>'初评指标表'!V57</f>
        <v>2</v>
      </c>
      <c r="W57" s="50">
        <f>'初评指标表'!W57</f>
        <v>1</v>
      </c>
      <c r="X57" s="50">
        <f>'初评指标表'!X57</f>
        <v>3</v>
      </c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3" s="4" customFormat="1" ht="24.75" customHeight="1">
      <c r="A58" s="7">
        <v>55</v>
      </c>
      <c r="B58" s="15" t="s">
        <v>251</v>
      </c>
      <c r="C58" s="15" t="s">
        <v>252</v>
      </c>
      <c r="D58" s="7" t="s">
        <v>253</v>
      </c>
      <c r="E58" s="7">
        <v>13592846848</v>
      </c>
      <c r="F58" s="15" t="s">
        <v>127</v>
      </c>
      <c r="G58" s="48">
        <f>IF('初评指标表'!G58&lt;&gt;"",RANK('初评指标表'!G58,'初评指标表'!G:G,1),"")</f>
        <v>17</v>
      </c>
      <c r="H58" s="48">
        <f>IF('初评指标表'!H58&lt;&gt;"",RANK('初评指标表'!H58,'初评指标表'!H:H,1),"")</f>
        <v>24</v>
      </c>
      <c r="I58" s="48">
        <f>IF('初评指标表'!I58&lt;&gt;"",RANK('初评指标表'!I58,'初评指标表'!I:I,1),"")</f>
        <v>53</v>
      </c>
      <c r="J58" s="48">
        <f>IF('初评指标表'!J58&lt;&gt;"",RANK('初评指标表'!J58,'初评指标表'!J:J,1),"")</f>
        <v>34</v>
      </c>
      <c r="K58" s="48">
        <f>IF('初评指标表'!K58&lt;&gt;"",RANK('初评指标表'!K58,'初评指标表'!K:K,1),"")</f>
        <v>40</v>
      </c>
      <c r="L58" s="50">
        <f>'初评指标表'!L58</f>
        <v>2</v>
      </c>
      <c r="M58" s="50">
        <f>'初评指标表'!M58</f>
        <v>2</v>
      </c>
      <c r="N58" s="50">
        <f>'初评指标表'!N58</f>
        <v>1</v>
      </c>
      <c r="O58" s="50">
        <f>'初评指标表'!O58</f>
        <v>1</v>
      </c>
      <c r="P58" s="48">
        <f>IF('初评指标表'!P58&lt;&gt;"",RANK('初评指标表'!P58,'初评指标表'!P:P,1),"")</f>
        <v>28</v>
      </c>
      <c r="Q58" s="48">
        <f>IF('初评指标表'!Q58&lt;&gt;"",RANK('初评指标表'!Q58,'初评指标表'!Q:Q,1),"")</f>
        <v>14</v>
      </c>
      <c r="R58" s="48">
        <f>IF('初评指标表'!R58&lt;&gt;"",RANK('初评指标表'!R58,'初评指标表'!R:R,1),"")</f>
        <v>31</v>
      </c>
      <c r="S58" s="48">
        <f>IF('初评指标表'!S58&lt;&gt;"",RANK('初评指标表'!S58,'初评指标表'!S:S,1),"")</f>
        <v>22</v>
      </c>
      <c r="T58" s="50">
        <f>'初评指标表'!T58</f>
        <v>3</v>
      </c>
      <c r="U58" s="50">
        <f>'初评指标表'!U58</f>
        <v>2</v>
      </c>
      <c r="V58" s="50">
        <f>'初评指标表'!V58</f>
        <v>2</v>
      </c>
      <c r="W58" s="50">
        <f>'初评指标表'!W58</f>
        <v>1</v>
      </c>
      <c r="X58" s="50">
        <f>'初评指标表'!X58</f>
        <v>3</v>
      </c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3" s="4" customFormat="1" ht="24.75" customHeight="1">
      <c r="A59" s="7">
        <v>56</v>
      </c>
      <c r="B59" s="15" t="s">
        <v>251</v>
      </c>
      <c r="C59" s="15" t="s">
        <v>254</v>
      </c>
      <c r="D59" s="7" t="s">
        <v>255</v>
      </c>
      <c r="E59" s="7" t="s">
        <v>256</v>
      </c>
      <c r="F59" s="15" t="s">
        <v>207</v>
      </c>
      <c r="G59" s="48">
        <f>IF('初评指标表'!G59&lt;&gt;"",RANK('初评指标表'!G59,'初评指标表'!G:G,1),"")</f>
        <v>95</v>
      </c>
      <c r="H59" s="48">
        <f>IF('初评指标表'!H59&lt;&gt;"",RANK('初评指标表'!H59,'初评指标表'!H:H,1),"")</f>
        <v>32</v>
      </c>
      <c r="I59" s="48">
        <f>IF('初评指标表'!I59&lt;&gt;"",RANK('初评指标表'!I59,'初评指标表'!I:I,1),"")</f>
        <v>20</v>
      </c>
      <c r="J59" s="48">
        <f>IF('初评指标表'!J59&lt;&gt;"",RANK('初评指标表'!J59,'初评指标表'!J:J,1),"")</f>
        <v>1</v>
      </c>
      <c r="K59" s="48">
        <f>IF('初评指标表'!K59&lt;&gt;"",RANK('初评指标表'!K59,'初评指标表'!K:K,1),"")</f>
        <v>71</v>
      </c>
      <c r="L59" s="50">
        <f>'初评指标表'!L59</f>
        <v>3</v>
      </c>
      <c r="M59" s="50">
        <f>'初评指标表'!M59</f>
        <v>2</v>
      </c>
      <c r="N59" s="50">
        <f>'初评指标表'!N59</f>
        <v>1</v>
      </c>
      <c r="O59" s="50">
        <f>'初评指标表'!O59</f>
        <v>1</v>
      </c>
      <c r="P59" s="48">
        <f>IF('初评指标表'!P59&lt;&gt;"",RANK('初评指标表'!P59,'初评指标表'!P:P,1),"")</f>
        <v>43</v>
      </c>
      <c r="Q59" s="48">
        <f>IF('初评指标表'!Q59&lt;&gt;"",RANK('初评指标表'!Q59,'初评指标表'!Q:Q,1),"")</f>
        <v>69</v>
      </c>
      <c r="R59" s="48">
        <f>IF('初评指标表'!R59&lt;&gt;"",RANK('初评指标表'!R59,'初评指标表'!R:R,1),"")</f>
        <v>16</v>
      </c>
      <c r="S59" s="48">
        <f>IF('初评指标表'!S59&lt;&gt;"",RANK('初评指标表'!S59,'初评指标表'!S:S,1),"")</f>
        <v>15</v>
      </c>
      <c r="T59" s="50">
        <f>'初评指标表'!T59</f>
        <v>3</v>
      </c>
      <c r="U59" s="50">
        <f>'初评指标表'!U59</f>
        <v>2</v>
      </c>
      <c r="V59" s="50">
        <f>'初评指标表'!V59</f>
        <v>2</v>
      </c>
      <c r="W59" s="50">
        <f>'初评指标表'!W59</f>
        <v>1</v>
      </c>
      <c r="X59" s="50">
        <f>'初评指标表'!X59</f>
        <v>2</v>
      </c>
      <c r="Y59" s="51"/>
      <c r="Z59" s="51"/>
      <c r="AA59" s="51"/>
      <c r="AB59" s="51"/>
      <c r="AC59" s="51"/>
      <c r="AD59" s="51"/>
      <c r="AE59" s="51"/>
      <c r="AF59" s="51"/>
      <c r="AG59" s="51"/>
    </row>
    <row r="60" spans="1:33" s="4" customFormat="1" ht="24.75" customHeight="1">
      <c r="A60" s="7">
        <v>57</v>
      </c>
      <c r="B60" s="15" t="s">
        <v>251</v>
      </c>
      <c r="C60" s="15" t="s">
        <v>257</v>
      </c>
      <c r="D60" s="7" t="s">
        <v>258</v>
      </c>
      <c r="E60" s="7">
        <v>13809650633</v>
      </c>
      <c r="F60" s="15" t="s">
        <v>166</v>
      </c>
      <c r="G60" s="48">
        <f>IF('初评指标表'!G60&lt;&gt;"",RANK('初评指标表'!G60,'初评指标表'!G:G,1),"")</f>
        <v>87</v>
      </c>
      <c r="H60" s="48">
        <f>IF('初评指标表'!H60&lt;&gt;"",RANK('初评指标表'!H60,'初评指标表'!H:H,1),"")</f>
        <v>108</v>
      </c>
      <c r="I60" s="48">
        <f>IF('初评指标表'!I60&lt;&gt;"",RANK('初评指标表'!I60,'初评指标表'!I:I,1),"")</f>
        <v>62</v>
      </c>
      <c r="J60" s="48">
        <f>IF('初评指标表'!J60&lt;&gt;"",RANK('初评指标表'!J60,'初评指标表'!J:J,1),"")</f>
        <v>89</v>
      </c>
      <c r="K60" s="48">
        <f>IF('初评指标表'!K60&lt;&gt;"",RANK('初评指标表'!K60,'初评指标表'!K:K,1),"")</f>
        <v>86</v>
      </c>
      <c r="L60" s="50">
        <f>'初评指标表'!L60</f>
        <v>3</v>
      </c>
      <c r="M60" s="50">
        <f>'初评指标表'!M60</f>
        <v>2</v>
      </c>
      <c r="N60" s="50">
        <f>'初评指标表'!N60</f>
        <v>1</v>
      </c>
      <c r="O60" s="50">
        <f>'初评指标表'!O60</f>
        <v>0</v>
      </c>
      <c r="P60" s="48">
        <f>IF('初评指标表'!P60&lt;&gt;"",RANK('初评指标表'!P60,'初评指标表'!P:P,1),"")</f>
        <v>48</v>
      </c>
      <c r="Q60" s="48">
        <f>IF('初评指标表'!Q60&lt;&gt;"",RANK('初评指标表'!Q60,'初评指标表'!Q:Q,1),"")</f>
        <v>49</v>
      </c>
      <c r="R60" s="48">
        <f>IF('初评指标表'!R60&lt;&gt;"",RANK('初评指标表'!R60,'初评指标表'!R:R,1),"")</f>
        <v>9</v>
      </c>
      <c r="S60" s="48">
        <f>IF('初评指标表'!S60&lt;&gt;"",RANK('初评指标表'!S60,'初评指标表'!S:S,1),"")</f>
        <v>103</v>
      </c>
      <c r="T60" s="50">
        <f>'初评指标表'!T60</f>
        <v>2</v>
      </c>
      <c r="U60" s="50">
        <f>'初评指标表'!U60</f>
        <v>2</v>
      </c>
      <c r="V60" s="50">
        <f>'初评指标表'!V60</f>
        <v>2</v>
      </c>
      <c r="W60" s="50">
        <f>'初评指标表'!W60</f>
        <v>1</v>
      </c>
      <c r="X60" s="50">
        <f>'初评指标表'!X60</f>
        <v>3</v>
      </c>
      <c r="Y60" s="51"/>
      <c r="Z60" s="51"/>
      <c r="AA60" s="51"/>
      <c r="AB60" s="51"/>
      <c r="AC60" s="51"/>
      <c r="AD60" s="51"/>
      <c r="AE60" s="51"/>
      <c r="AF60" s="51"/>
      <c r="AG60" s="51"/>
    </row>
    <row r="61" spans="1:33" s="4" customFormat="1" ht="24.75" customHeight="1">
      <c r="A61" s="7">
        <v>58</v>
      </c>
      <c r="B61" s="15" t="s">
        <v>251</v>
      </c>
      <c r="C61" s="15" t="s">
        <v>259</v>
      </c>
      <c r="D61" s="7" t="s">
        <v>260</v>
      </c>
      <c r="E61" s="7">
        <v>18823923663</v>
      </c>
      <c r="F61" s="15" t="s">
        <v>166</v>
      </c>
      <c r="G61" s="48">
        <f>IF('初评指标表'!G61&lt;&gt;"",RANK('初评指标表'!G61,'初评指标表'!G:G,1),"")</f>
        <v>109</v>
      </c>
      <c r="H61" s="48">
        <f>IF('初评指标表'!H61&lt;&gt;"",RANK('初评指标表'!H61,'初评指标表'!H:H,1),"")</f>
        <v>71</v>
      </c>
      <c r="I61" s="48">
        <f>IF('初评指标表'!I61&lt;&gt;"",RANK('初评指标表'!I61,'初评指标表'!I:I,1),"")</f>
        <v>5</v>
      </c>
      <c r="J61" s="48">
        <f>IF('初评指标表'!J61&lt;&gt;"",RANK('初评指标表'!J61,'初评指标表'!J:J,1),"")</f>
        <v>92</v>
      </c>
      <c r="K61" s="48">
        <f>IF('初评指标表'!K61&lt;&gt;"",RANK('初评指标表'!K61,'初评指标表'!K:K,1),"")</f>
        <v>24</v>
      </c>
      <c r="L61" s="50">
        <f>'初评指标表'!L61</f>
        <v>3</v>
      </c>
      <c r="M61" s="50">
        <f>'初评指标表'!M61</f>
        <v>2</v>
      </c>
      <c r="N61" s="50">
        <f>'初评指标表'!N61</f>
        <v>1</v>
      </c>
      <c r="O61" s="50">
        <f>'初评指标表'!O61</f>
        <v>1</v>
      </c>
      <c r="P61" s="48">
        <f>IF('初评指标表'!P61&lt;&gt;"",RANK('初评指标表'!P61,'初评指标表'!P:P,1),"")</f>
        <v>42</v>
      </c>
      <c r="Q61" s="48">
        <f>IF('初评指标表'!Q61&lt;&gt;"",RANK('初评指标表'!Q61,'初评指标表'!Q:Q,1),"")</f>
        <v>48</v>
      </c>
      <c r="R61" s="48">
        <f>IF('初评指标表'!R61&lt;&gt;"",RANK('初评指标表'!R61,'初评指标表'!R:R,1),"")</f>
        <v>28</v>
      </c>
      <c r="S61" s="48">
        <f>IF('初评指标表'!S61&lt;&gt;"",RANK('初评指标表'!S61,'初评指标表'!S:S,1),"")</f>
        <v>54</v>
      </c>
      <c r="T61" s="50">
        <f>'初评指标表'!T61</f>
        <v>2</v>
      </c>
      <c r="U61" s="50">
        <f>'初评指标表'!U61</f>
        <v>2</v>
      </c>
      <c r="V61" s="50">
        <f>'初评指标表'!V61</f>
        <v>2</v>
      </c>
      <c r="W61" s="50">
        <f>'初评指标表'!W61</f>
        <v>1</v>
      </c>
      <c r="X61" s="50">
        <f>'初评指标表'!X61</f>
        <v>3</v>
      </c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3" s="4" customFormat="1" ht="24.75" customHeight="1">
      <c r="A62" s="7">
        <v>59</v>
      </c>
      <c r="B62" s="15" t="s">
        <v>251</v>
      </c>
      <c r="C62" s="15" t="s">
        <v>261</v>
      </c>
      <c r="D62" s="7" t="s">
        <v>262</v>
      </c>
      <c r="E62" s="7">
        <v>13727679590</v>
      </c>
      <c r="F62" s="15" t="s">
        <v>166</v>
      </c>
      <c r="G62" s="48">
        <f>IF('初评指标表'!G62&lt;&gt;"",RANK('初评指标表'!G62,'初评指标表'!G:G,1),"")</f>
        <v>62</v>
      </c>
      <c r="H62" s="48">
        <f>IF('初评指标表'!H62&lt;&gt;"",RANK('初评指标表'!H62,'初评指标表'!H:H,1),"")</f>
        <v>82</v>
      </c>
      <c r="I62" s="48">
        <f>IF('初评指标表'!I62&lt;&gt;"",RANK('初评指标表'!I62,'初评指标表'!I:I,1),"")</f>
        <v>89</v>
      </c>
      <c r="J62" s="48">
        <f>IF('初评指标表'!J62&lt;&gt;"",RANK('初评指标表'!J62,'初评指标表'!J:J,1),"")</f>
        <v>53</v>
      </c>
      <c r="K62" s="48">
        <f>IF('初评指标表'!K62&lt;&gt;"",RANK('初评指标表'!K62,'初评指标表'!K:K,1),"")</f>
        <v>52</v>
      </c>
      <c r="L62" s="50">
        <f>'初评指标表'!L62</f>
        <v>3</v>
      </c>
      <c r="M62" s="50">
        <f>'初评指标表'!M62</f>
        <v>2</v>
      </c>
      <c r="N62" s="50">
        <f>'初评指标表'!N62</f>
        <v>1</v>
      </c>
      <c r="O62" s="50">
        <f>'初评指标表'!O62</f>
        <v>0</v>
      </c>
      <c r="P62" s="48">
        <f>IF('初评指标表'!P62&lt;&gt;"",RANK('初评指标表'!P62,'初评指标表'!P:P,1),"")</f>
        <v>53</v>
      </c>
      <c r="Q62" s="48">
        <f>IF('初评指标表'!Q62&lt;&gt;"",RANK('初评指标表'!Q62,'初评指标表'!Q:Q,1),"")</f>
        <v>4</v>
      </c>
      <c r="R62" s="48">
        <f>IF('初评指标表'!R62&lt;&gt;"",RANK('初评指标表'!R62,'初评指标表'!R:R,1),"")</f>
        <v>41</v>
      </c>
      <c r="S62" s="48">
        <f>IF('初评指标表'!S62&lt;&gt;"",RANK('初评指标表'!S62,'初评指标表'!S:S,1),"")</f>
        <v>78</v>
      </c>
      <c r="T62" s="50">
        <f>'初评指标表'!T62</f>
        <v>2</v>
      </c>
      <c r="U62" s="50">
        <f>'初评指标表'!U62</f>
        <v>1</v>
      </c>
      <c r="V62" s="50">
        <f>'初评指标表'!V62</f>
        <v>0</v>
      </c>
      <c r="W62" s="50">
        <f>'初评指标表'!W62</f>
        <v>0</v>
      </c>
      <c r="X62" s="50">
        <f>'初评指标表'!X62</f>
        <v>2</v>
      </c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3" s="4" customFormat="1" ht="24.75" customHeight="1">
      <c r="A63" s="7">
        <v>60</v>
      </c>
      <c r="B63" s="15" t="s">
        <v>251</v>
      </c>
      <c r="C63" s="15" t="s">
        <v>263</v>
      </c>
      <c r="D63" s="7" t="s">
        <v>264</v>
      </c>
      <c r="E63" s="7">
        <v>13790852400</v>
      </c>
      <c r="F63" s="15" t="s">
        <v>177</v>
      </c>
      <c r="G63" s="48">
        <f>IF('初评指标表'!G63&lt;&gt;"",RANK('初评指标表'!G63,'初评指标表'!G:G,1),"")</f>
        <v>28</v>
      </c>
      <c r="H63" s="48">
        <f>IF('初评指标表'!H63&lt;&gt;"",RANK('初评指标表'!H63,'初评指标表'!H:H,1),"")</f>
        <v>7</v>
      </c>
      <c r="I63" s="48">
        <f>IF('初评指标表'!I63&lt;&gt;"",RANK('初评指标表'!I63,'初评指标表'!I:I,1),"")</f>
        <v>102</v>
      </c>
      <c r="J63" s="48">
        <f>IF('初评指标表'!J63&lt;&gt;"",RANK('初评指标表'!J63,'初评指标表'!J:J,1),"")</f>
        <v>26</v>
      </c>
      <c r="K63" s="48">
        <f>IF('初评指标表'!K63&lt;&gt;"",RANK('初评指标表'!K63,'初评指标表'!K:K,1),"")</f>
        <v>54</v>
      </c>
      <c r="L63" s="50">
        <f>'初评指标表'!L63</f>
        <v>2</v>
      </c>
      <c r="M63" s="50">
        <f>'初评指标表'!M63</f>
        <v>2</v>
      </c>
      <c r="N63" s="50">
        <f>'初评指标表'!N63</f>
        <v>1</v>
      </c>
      <c r="O63" s="50">
        <f>'初评指标表'!O63</f>
        <v>0</v>
      </c>
      <c r="P63" s="48">
        <f>IF('初评指标表'!P63&lt;&gt;"",RANK('初评指标表'!P63,'初评指标表'!P:P,1),"")</f>
        <v>47</v>
      </c>
      <c r="Q63" s="48">
        <f>IF('初评指标表'!Q63&lt;&gt;"",RANK('初评指标表'!Q63,'初评指标表'!Q:Q,1),"")</f>
        <v>56</v>
      </c>
      <c r="R63" s="48">
        <f>IF('初评指标表'!R63&lt;&gt;"",RANK('初评指标表'!R63,'初评指标表'!R:R,1),"")</f>
        <v>107</v>
      </c>
      <c r="S63" s="48">
        <f>IF('初评指标表'!S63&lt;&gt;"",RANK('初评指标表'!S63,'初评指标表'!S:S,1),"")</f>
        <v>67</v>
      </c>
      <c r="T63" s="50">
        <f>'初评指标表'!T63</f>
        <v>3</v>
      </c>
      <c r="U63" s="50">
        <f>'初评指标表'!U63</f>
        <v>2</v>
      </c>
      <c r="V63" s="50">
        <f>'初评指标表'!V63</f>
        <v>2</v>
      </c>
      <c r="W63" s="50">
        <f>'初评指标表'!W63</f>
        <v>1</v>
      </c>
      <c r="X63" s="50">
        <f>'初评指标表'!X63</f>
        <v>3</v>
      </c>
      <c r="Y63" s="51"/>
      <c r="Z63" s="51"/>
      <c r="AA63" s="51"/>
      <c r="AB63" s="51"/>
      <c r="AC63" s="51"/>
      <c r="AD63" s="51"/>
      <c r="AE63" s="51"/>
      <c r="AF63" s="51"/>
      <c r="AG63" s="51"/>
    </row>
    <row r="64" spans="1:33" s="4" customFormat="1" ht="24.75" customHeight="1">
      <c r="A64" s="7">
        <v>61</v>
      </c>
      <c r="B64" s="15" t="s">
        <v>251</v>
      </c>
      <c r="C64" s="15" t="s">
        <v>265</v>
      </c>
      <c r="D64" s="7" t="s">
        <v>266</v>
      </c>
      <c r="E64" s="7">
        <v>13802719373</v>
      </c>
      <c r="F64" s="15" t="s">
        <v>177</v>
      </c>
      <c r="G64" s="48">
        <f>IF('初评指标表'!G64&lt;&gt;"",RANK('初评指标表'!G64,'初评指标表'!G:G,1),"")</f>
        <v>92</v>
      </c>
      <c r="H64" s="48">
        <f>IF('初评指标表'!H64&lt;&gt;"",RANK('初评指标表'!H64,'初评指标表'!H:H,1),"")</f>
        <v>94</v>
      </c>
      <c r="I64" s="48">
        <f>IF('初评指标表'!I64&lt;&gt;"",RANK('初评指标表'!I64,'初评指标表'!I:I,1),"")</f>
        <v>115</v>
      </c>
      <c r="J64" s="48">
        <f>IF('初评指标表'!J64&lt;&gt;"",RANK('初评指标表'!J64,'初评指标表'!J:J,1),"")</f>
        <v>48</v>
      </c>
      <c r="K64" s="48">
        <f>IF('初评指标表'!K64&lt;&gt;"",RANK('初评指标表'!K64,'初评指标表'!K:K,1),"")</f>
        <v>47</v>
      </c>
      <c r="L64" s="50">
        <f>'初评指标表'!L64</f>
        <v>0</v>
      </c>
      <c r="M64" s="50">
        <f>'初评指标表'!M64</f>
        <v>2</v>
      </c>
      <c r="N64" s="50">
        <f>'初评指标表'!N64</f>
        <v>1</v>
      </c>
      <c r="O64" s="50">
        <f>'初评指标表'!O64</f>
        <v>0</v>
      </c>
      <c r="P64" s="48">
        <f>IF('初评指标表'!P64&lt;&gt;"",RANK('初评指标表'!P64,'初评指标表'!P:P,1),"")</f>
        <v>23</v>
      </c>
      <c r="Q64" s="48">
        <f>IF('初评指标表'!Q64&lt;&gt;"",RANK('初评指标表'!Q64,'初评指标表'!Q:Q,1),"")</f>
        <v>54</v>
      </c>
      <c r="R64" s="48">
        <f>IF('初评指标表'!R64&lt;&gt;"",RANK('初评指标表'!R64,'初评指标表'!R:R,1),"")</f>
        <v>58</v>
      </c>
      <c r="S64" s="48">
        <f>IF('初评指标表'!S64&lt;&gt;"",RANK('初评指标表'!S64,'初评指标表'!S:S,1),"")</f>
        <v>105</v>
      </c>
      <c r="T64" s="50">
        <f>'初评指标表'!T64</f>
        <v>2</v>
      </c>
      <c r="U64" s="50">
        <f>'初评指标表'!U64</f>
        <v>2</v>
      </c>
      <c r="V64" s="50">
        <f>'初评指标表'!V64</f>
        <v>1</v>
      </c>
      <c r="W64" s="50">
        <f>'初评指标表'!W64</f>
        <v>0</v>
      </c>
      <c r="X64" s="50">
        <f>'初评指标表'!X64</f>
        <v>2</v>
      </c>
      <c r="Y64" s="51"/>
      <c r="Z64" s="51"/>
      <c r="AA64" s="51"/>
      <c r="AB64" s="51"/>
      <c r="AC64" s="51"/>
      <c r="AD64" s="51"/>
      <c r="AE64" s="51"/>
      <c r="AF64" s="51"/>
      <c r="AG64" s="51"/>
    </row>
    <row r="65" spans="1:33" s="4" customFormat="1" ht="24.75" customHeight="1">
      <c r="A65" s="7">
        <v>62</v>
      </c>
      <c r="B65" s="15" t="s">
        <v>251</v>
      </c>
      <c r="C65" s="15" t="s">
        <v>267</v>
      </c>
      <c r="D65" s="7" t="s">
        <v>268</v>
      </c>
      <c r="E65" s="7" t="s">
        <v>269</v>
      </c>
      <c r="F65" s="15" t="s">
        <v>182</v>
      </c>
      <c r="G65" s="48">
        <f>IF('初评指标表'!G65&lt;&gt;"",RANK('初评指标表'!G65,'初评指标表'!G:G,1),"")</f>
        <v>76</v>
      </c>
      <c r="H65" s="48">
        <f>IF('初评指标表'!H65&lt;&gt;"",RANK('初评指标表'!H65,'初评指标表'!H:H,1),"")</f>
        <v>88</v>
      </c>
      <c r="I65" s="48">
        <f>IF('初评指标表'!I65&lt;&gt;"",RANK('初评指标表'!I65,'初评指标表'!I:I,1),"")</f>
        <v>47</v>
      </c>
      <c r="J65" s="48">
        <f>IF('初评指标表'!J65&lt;&gt;"",RANK('初评指标表'!J65,'初评指标表'!J:J,1),"")</f>
        <v>47</v>
      </c>
      <c r="K65" s="48">
        <f>IF('初评指标表'!K65&lt;&gt;"",RANK('初评指标表'!K65,'初评指标表'!K:K,1),"")</f>
        <v>1</v>
      </c>
      <c r="L65" s="50">
        <f>'初评指标表'!L65</f>
        <v>3</v>
      </c>
      <c r="M65" s="50">
        <f>'初评指标表'!M65</f>
        <v>2</v>
      </c>
      <c r="N65" s="50">
        <f>'初评指标表'!N65</f>
        <v>1</v>
      </c>
      <c r="O65" s="50">
        <f>'初评指标表'!O65</f>
        <v>0</v>
      </c>
      <c r="P65" s="48">
        <f>IF('初评指标表'!P65&lt;&gt;"",RANK('初评指标表'!P65,'初评指标表'!P:P,1),"")</f>
        <v>96</v>
      </c>
      <c r="Q65" s="48">
        <f>IF('初评指标表'!Q65&lt;&gt;"",RANK('初评指标表'!Q65,'初评指标表'!Q:Q,1),"")</f>
        <v>62</v>
      </c>
      <c r="R65" s="48">
        <f>IF('初评指标表'!R65&lt;&gt;"",RANK('初评指标表'!R65,'初评指标表'!R:R,1),"")</f>
        <v>73</v>
      </c>
      <c r="S65" s="48">
        <f>IF('初评指标表'!S65&lt;&gt;"",RANK('初评指标表'!S65,'初评指标表'!S:S,1),"")</f>
        <v>53</v>
      </c>
      <c r="T65" s="50">
        <f>'初评指标表'!T65</f>
        <v>2</v>
      </c>
      <c r="U65" s="50">
        <f>'初评指标表'!U65</f>
        <v>2</v>
      </c>
      <c r="V65" s="50">
        <f>'初评指标表'!V65</f>
        <v>2</v>
      </c>
      <c r="W65" s="50">
        <f>'初评指标表'!W65</f>
        <v>2</v>
      </c>
      <c r="X65" s="50">
        <f>'初评指标表'!X65</f>
        <v>2</v>
      </c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3" s="4" customFormat="1" ht="24.75" customHeight="1">
      <c r="A66" s="7">
        <v>63</v>
      </c>
      <c r="B66" s="15" t="s">
        <v>270</v>
      </c>
      <c r="C66" s="15" t="s">
        <v>271</v>
      </c>
      <c r="D66" s="7" t="s">
        <v>272</v>
      </c>
      <c r="E66" s="7" t="s">
        <v>273</v>
      </c>
      <c r="F66" s="15" t="s">
        <v>161</v>
      </c>
      <c r="G66" s="48">
        <f>IF('初评指标表'!G66&lt;&gt;"",RANK('初评指标表'!G66,'初评指标表'!G:G,1),"")</f>
        <v>67</v>
      </c>
      <c r="H66" s="48">
        <f>IF('初评指标表'!H66&lt;&gt;"",RANK('初评指标表'!H66,'初评指标表'!H:H,1),"")</f>
        <v>39</v>
      </c>
      <c r="I66" s="48">
        <f>IF('初评指标表'!I66&lt;&gt;"",RANK('初评指标表'!I66,'初评指标表'!I:I,1),"")</f>
        <v>56</v>
      </c>
      <c r="J66" s="48">
        <f>IF('初评指标表'!J66&lt;&gt;"",RANK('初评指标表'!J66,'初评指标表'!J:J,1),"")</f>
        <v>93</v>
      </c>
      <c r="K66" s="48">
        <f>IF('初评指标表'!K66&lt;&gt;"",RANK('初评指标表'!K66,'初评指标表'!K:K,1),"")</f>
        <v>101</v>
      </c>
      <c r="L66" s="50">
        <f>'初评指标表'!L66</f>
        <v>2</v>
      </c>
      <c r="M66" s="50">
        <f>'初评指标表'!M66</f>
        <v>2</v>
      </c>
      <c r="N66" s="50">
        <f>'初评指标表'!N66</f>
        <v>1</v>
      </c>
      <c r="O66" s="50">
        <f>'初评指标表'!O66</f>
        <v>1</v>
      </c>
      <c r="P66" s="48">
        <f>IF('初评指标表'!P66&lt;&gt;"",RANK('初评指标表'!P66,'初评指标表'!P:P,1),"")</f>
        <v>52</v>
      </c>
      <c r="Q66" s="48">
        <f>IF('初评指标表'!Q66&lt;&gt;"",RANK('初评指标表'!Q66,'初评指标表'!Q:Q,1),"")</f>
        <v>75</v>
      </c>
      <c r="R66" s="48">
        <f>IF('初评指标表'!R66&lt;&gt;"",RANK('初评指标表'!R66,'初评指标表'!R:R,1),"")</f>
        <v>40</v>
      </c>
      <c r="S66" s="48">
        <f>IF('初评指标表'!S66&lt;&gt;"",RANK('初评指标表'!S66,'初评指标表'!S:S,1),"")</f>
        <v>20</v>
      </c>
      <c r="T66" s="50">
        <f>'初评指标表'!T66</f>
        <v>3</v>
      </c>
      <c r="U66" s="50">
        <f>'初评指标表'!U66</f>
        <v>2</v>
      </c>
      <c r="V66" s="50">
        <f>'初评指标表'!V66</f>
        <v>2</v>
      </c>
      <c r="W66" s="50">
        <f>'初评指标表'!W66</f>
        <v>1</v>
      </c>
      <c r="X66" s="50">
        <f>'初评指标表'!X66</f>
        <v>2</v>
      </c>
      <c r="Y66" s="51"/>
      <c r="Z66" s="51"/>
      <c r="AA66" s="51"/>
      <c r="AB66" s="51"/>
      <c r="AC66" s="51"/>
      <c r="AD66" s="51"/>
      <c r="AE66" s="51"/>
      <c r="AF66" s="51"/>
      <c r="AG66" s="51"/>
    </row>
    <row r="67" spans="1:33" s="4" customFormat="1" ht="24.75" customHeight="1">
      <c r="A67" s="7">
        <v>64</v>
      </c>
      <c r="B67" s="15" t="s">
        <v>270</v>
      </c>
      <c r="C67" s="15" t="s">
        <v>274</v>
      </c>
      <c r="D67" s="7" t="s">
        <v>275</v>
      </c>
      <c r="E67" s="7" t="s">
        <v>276</v>
      </c>
      <c r="F67" s="15" t="s">
        <v>166</v>
      </c>
      <c r="G67" s="48">
        <f>IF('初评指标表'!G67&lt;&gt;"",RANK('初评指标表'!G67,'初评指标表'!G:G,1),"")</f>
        <v>49</v>
      </c>
      <c r="H67" s="48">
        <f>IF('初评指标表'!H67&lt;&gt;"",RANK('初评指标表'!H67,'初评指标表'!H:H,1),"")</f>
        <v>55</v>
      </c>
      <c r="I67" s="48">
        <f>IF('初评指标表'!I67&lt;&gt;"",RANK('初评指标表'!I67,'初评指标表'!I:I,1),"")</f>
        <v>45</v>
      </c>
      <c r="J67" s="48">
        <f>IF('初评指标表'!J67&lt;&gt;"",RANK('初评指标表'!J67,'初评指标表'!J:J,1),"")</f>
        <v>67</v>
      </c>
      <c r="K67" s="48">
        <f>IF('初评指标表'!K67&lt;&gt;"",RANK('初评指标表'!K67,'初评指标表'!K:K,1),"")</f>
        <v>79</v>
      </c>
      <c r="L67" s="50">
        <f>'初评指标表'!L67</f>
        <v>2</v>
      </c>
      <c r="M67" s="50">
        <f>'初评指标表'!M67</f>
        <v>2</v>
      </c>
      <c r="N67" s="50">
        <f>'初评指标表'!N67</f>
        <v>1</v>
      </c>
      <c r="O67" s="50">
        <f>'初评指标表'!O67</f>
        <v>0</v>
      </c>
      <c r="P67" s="48">
        <f>IF('初评指标表'!P67&lt;&gt;"",RANK('初评指标表'!P67,'初评指标表'!P:P,1),"")</f>
        <v>86</v>
      </c>
      <c r="Q67" s="48">
        <f>IF('初评指标表'!Q67&lt;&gt;"",RANK('初评指标表'!Q67,'初评指标表'!Q:Q,1),"")</f>
        <v>70</v>
      </c>
      <c r="R67" s="48">
        <f>IF('初评指标表'!R67&lt;&gt;"",RANK('初评指标表'!R67,'初评指标表'!R:R,1),"")</f>
        <v>68</v>
      </c>
      <c r="S67" s="48">
        <f>IF('初评指标表'!S67&lt;&gt;"",RANK('初评指标表'!S67,'初评指标表'!S:S,1),"")</f>
        <v>30</v>
      </c>
      <c r="T67" s="50">
        <f>'初评指标表'!T67</f>
        <v>3</v>
      </c>
      <c r="U67" s="50">
        <f>'初评指标表'!U67</f>
        <v>2</v>
      </c>
      <c r="V67" s="50">
        <f>'初评指标表'!V67</f>
        <v>2</v>
      </c>
      <c r="W67" s="50">
        <f>'初评指标表'!W67</f>
        <v>1</v>
      </c>
      <c r="X67" s="50">
        <f>'初评指标表'!X67</f>
        <v>2</v>
      </c>
      <c r="Y67" s="51"/>
      <c r="Z67" s="51"/>
      <c r="AA67" s="51"/>
      <c r="AB67" s="51"/>
      <c r="AC67" s="51"/>
      <c r="AD67" s="51"/>
      <c r="AE67" s="51"/>
      <c r="AF67" s="51"/>
      <c r="AG67" s="51"/>
    </row>
    <row r="68" spans="1:33" s="4" customFormat="1" ht="24.75" customHeight="1">
      <c r="A68" s="7">
        <v>65</v>
      </c>
      <c r="B68" s="15" t="s">
        <v>270</v>
      </c>
      <c r="C68" s="15" t="s">
        <v>277</v>
      </c>
      <c r="D68" s="7" t="s">
        <v>278</v>
      </c>
      <c r="E68" s="7">
        <v>13929934353</v>
      </c>
      <c r="F68" s="15" t="s">
        <v>166</v>
      </c>
      <c r="G68" s="48">
        <f>IF('初评指标表'!G68&lt;&gt;"",RANK('初评指标表'!G68,'初评指标表'!G:G,1),"")</f>
        <v>74</v>
      </c>
      <c r="H68" s="48">
        <f>IF('初评指标表'!H68&lt;&gt;"",RANK('初评指标表'!H68,'初评指标表'!H:H,1),"")</f>
        <v>63</v>
      </c>
      <c r="I68" s="48">
        <f>IF('初评指标表'!I68&lt;&gt;"",RANK('初评指标表'!I68,'初评指标表'!I:I,1),"")</f>
        <v>22</v>
      </c>
      <c r="J68" s="48">
        <f>IF('初评指标表'!J68&lt;&gt;"",RANK('初评指标表'!J68,'初评指标表'!J:J,1),"")</f>
        <v>1</v>
      </c>
      <c r="K68" s="48">
        <f>IF('初评指标表'!K68&lt;&gt;"",RANK('初评指标表'!K68,'初评指标表'!K:K,1),"")</f>
        <v>1</v>
      </c>
      <c r="L68" s="50">
        <f>'初评指标表'!L68</f>
        <v>3</v>
      </c>
      <c r="M68" s="50">
        <f>'初评指标表'!M68</f>
        <v>2</v>
      </c>
      <c r="N68" s="50">
        <f>'初评指标表'!N68</f>
        <v>1</v>
      </c>
      <c r="O68" s="50">
        <f>'初评指标表'!O68</f>
        <v>1</v>
      </c>
      <c r="P68" s="48">
        <f>IF('初评指标表'!P68&lt;&gt;"",RANK('初评指标表'!P68,'初评指标表'!P:P,1),"")</f>
        <v>56</v>
      </c>
      <c r="Q68" s="48">
        <f>IF('初评指标表'!Q68&lt;&gt;"",RANK('初评指标表'!Q68,'初评指标表'!Q:Q,1),"")</f>
        <v>26</v>
      </c>
      <c r="R68" s="48">
        <f>IF('初评指标表'!R68&lt;&gt;"",RANK('初评指标表'!R68,'初评指标表'!R:R,1),"")</f>
        <v>53</v>
      </c>
      <c r="S68" s="48">
        <f>IF('初评指标表'!S68&lt;&gt;"",RANK('初评指标表'!S68,'初评指标表'!S:S,1),"")</f>
        <v>55</v>
      </c>
      <c r="T68" s="50">
        <f>'初评指标表'!T68</f>
        <v>2</v>
      </c>
      <c r="U68" s="50">
        <f>'初评指标表'!U68</f>
        <v>2</v>
      </c>
      <c r="V68" s="50">
        <f>'初评指标表'!V68</f>
        <v>2</v>
      </c>
      <c r="W68" s="50">
        <f>'初评指标表'!W68</f>
        <v>2</v>
      </c>
      <c r="X68" s="50">
        <f>'初评指标表'!X68</f>
        <v>3</v>
      </c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3" s="4" customFormat="1" ht="24.75" customHeight="1">
      <c r="A69" s="7">
        <v>66</v>
      </c>
      <c r="B69" s="15" t="s">
        <v>270</v>
      </c>
      <c r="C69" s="15" t="s">
        <v>279</v>
      </c>
      <c r="D69" s="7" t="s">
        <v>280</v>
      </c>
      <c r="E69" s="7">
        <v>15914599470</v>
      </c>
      <c r="F69" s="15" t="s">
        <v>166</v>
      </c>
      <c r="G69" s="48">
        <f>IF('初评指标表'!G69&lt;&gt;"",RANK('初评指标表'!G69,'初评指标表'!G:G,1),"")</f>
        <v>100</v>
      </c>
      <c r="H69" s="48">
        <f>IF('初评指标表'!H69&lt;&gt;"",RANK('初评指标表'!H69,'初评指标表'!H:H,1),"")</f>
        <v>113</v>
      </c>
      <c r="I69" s="48">
        <f>IF('初评指标表'!I69&lt;&gt;"",RANK('初评指标表'!I69,'初评指标表'!I:I,1),"")</f>
        <v>108</v>
      </c>
      <c r="J69" s="48">
        <f>IF('初评指标表'!J69&lt;&gt;"",RANK('初评指标表'!J69,'初评指标表'!J:J,1),"")</f>
        <v>42</v>
      </c>
      <c r="K69" s="48">
        <f>IF('初评指标表'!K69&lt;&gt;"",RANK('初评指标表'!K69,'初评指标表'!K:K,1),"")</f>
        <v>96</v>
      </c>
      <c r="L69" s="50">
        <f>'初评指标表'!L69</f>
        <v>3</v>
      </c>
      <c r="M69" s="50">
        <f>'初评指标表'!M69</f>
        <v>3</v>
      </c>
      <c r="N69" s="50">
        <f>'初评指标表'!N69</f>
        <v>1</v>
      </c>
      <c r="O69" s="50">
        <f>'初评指标表'!O69</f>
        <v>0</v>
      </c>
      <c r="P69" s="48">
        <f>IF('初评指标表'!P69&lt;&gt;"",RANK('初评指标表'!P69,'初评指标表'!P:P,1),"")</f>
        <v>92</v>
      </c>
      <c r="Q69" s="48">
        <f>IF('初评指标表'!Q69&lt;&gt;"",RANK('初评指标表'!Q69,'初评指标表'!Q:Q,1),"")</f>
        <v>92</v>
      </c>
      <c r="R69" s="48">
        <f>IF('初评指标表'!R69&lt;&gt;"",RANK('初评指标表'!R69,'初评指标表'!R:R,1),"")</f>
        <v>30</v>
      </c>
      <c r="S69" s="48">
        <f>IF('初评指标表'!S69&lt;&gt;"",RANK('初评指标表'!S69,'初评指标表'!S:S,1),"")</f>
        <v>92</v>
      </c>
      <c r="T69" s="50">
        <f>'初评指标表'!T69</f>
        <v>3</v>
      </c>
      <c r="U69" s="50">
        <f>'初评指标表'!U69</f>
        <v>2</v>
      </c>
      <c r="V69" s="50">
        <f>'初评指标表'!V69</f>
        <v>2</v>
      </c>
      <c r="W69" s="50">
        <f>'初评指标表'!W69</f>
        <v>1</v>
      </c>
      <c r="X69" s="50">
        <f>'初评指标表'!X69</f>
        <v>3</v>
      </c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3" s="4" customFormat="1" ht="24.75" customHeight="1">
      <c r="A70" s="7">
        <v>67</v>
      </c>
      <c r="B70" s="15" t="s">
        <v>270</v>
      </c>
      <c r="C70" s="15" t="s">
        <v>281</v>
      </c>
      <c r="D70" s="7" t="s">
        <v>282</v>
      </c>
      <c r="E70" s="7">
        <v>15899815756</v>
      </c>
      <c r="F70" s="15" t="s">
        <v>166</v>
      </c>
      <c r="G70" s="48">
        <f>IF('初评指标表'!G70&lt;&gt;"",RANK('初评指标表'!G70,'初评指标表'!G:G,1),"")</f>
        <v>88</v>
      </c>
      <c r="H70" s="48">
        <f>IF('初评指标表'!H70&lt;&gt;"",RANK('初评指标表'!H70,'初评指标表'!H:H,1),"")</f>
        <v>116</v>
      </c>
      <c r="I70" s="48">
        <f>IF('初评指标表'!I70&lt;&gt;"",RANK('初评指标表'!I70,'初评指标表'!I:I,1),"")</f>
        <v>60</v>
      </c>
      <c r="J70" s="48">
        <f>IF('初评指标表'!J70&lt;&gt;"",RANK('初评指标表'!J70,'初评指标表'!J:J,1),"")</f>
        <v>18</v>
      </c>
      <c r="K70" s="48">
        <f>IF('初评指标表'!K70&lt;&gt;"",RANK('初评指标表'!K70,'初评指标表'!K:K,1),"")</f>
        <v>28</v>
      </c>
      <c r="L70" s="50">
        <f>'初评指标表'!L70</f>
        <v>3</v>
      </c>
      <c r="M70" s="50">
        <f>'初评指标表'!M70</f>
        <v>2</v>
      </c>
      <c r="N70" s="50">
        <f>'初评指标表'!N70</f>
        <v>1</v>
      </c>
      <c r="O70" s="50">
        <f>'初评指标表'!O70</f>
        <v>0</v>
      </c>
      <c r="P70" s="48">
        <f>IF('初评指标表'!P70&lt;&gt;"",RANK('初评指标表'!P70,'初评指标表'!P:P,1),"")</f>
        <v>31</v>
      </c>
      <c r="Q70" s="48">
        <f>IF('初评指标表'!Q70&lt;&gt;"",RANK('初评指标表'!Q70,'初评指标表'!Q:Q,1),"")</f>
        <v>31</v>
      </c>
      <c r="R70" s="48">
        <f>IF('初评指标表'!R70&lt;&gt;"",RANK('初评指标表'!R70,'初评指标表'!R:R,1),"")</f>
        <v>6</v>
      </c>
      <c r="S70" s="48">
        <f>IF('初评指标表'!S70&lt;&gt;"",RANK('初评指标表'!S70,'初评指标表'!S:S,1),"")</f>
        <v>116</v>
      </c>
      <c r="T70" s="50">
        <f>'初评指标表'!T70</f>
        <v>2</v>
      </c>
      <c r="U70" s="50">
        <f>'初评指标表'!U70</f>
        <v>0</v>
      </c>
      <c r="V70" s="50">
        <f>'初评指标表'!V70</f>
        <v>0</v>
      </c>
      <c r="W70" s="50">
        <f>'初评指标表'!W70</f>
        <v>1</v>
      </c>
      <c r="X70" s="50">
        <f>'初评指标表'!X70</f>
        <v>1</v>
      </c>
      <c r="Y70" s="51"/>
      <c r="Z70" s="51"/>
      <c r="AA70" s="51"/>
      <c r="AB70" s="51"/>
      <c r="AC70" s="51"/>
      <c r="AD70" s="51"/>
      <c r="AE70" s="51"/>
      <c r="AF70" s="51"/>
      <c r="AG70" s="51"/>
    </row>
    <row r="71" spans="1:33" s="4" customFormat="1" ht="24.75" customHeight="1">
      <c r="A71" s="7">
        <v>68</v>
      </c>
      <c r="B71" s="15" t="s">
        <v>270</v>
      </c>
      <c r="C71" s="15" t="s">
        <v>283</v>
      </c>
      <c r="D71" s="7" t="s">
        <v>284</v>
      </c>
      <c r="E71" s="7" t="s">
        <v>285</v>
      </c>
      <c r="F71" s="15" t="s">
        <v>187</v>
      </c>
      <c r="G71" s="48">
        <f>IF('初评指标表'!G71&lt;&gt;"",RANK('初评指标表'!G71,'初评指标表'!G:G,1),"")</f>
        <v>106</v>
      </c>
      <c r="H71" s="48">
        <f>IF('初评指标表'!H71&lt;&gt;"",RANK('初评指标表'!H71,'初评指标表'!H:H,1),"")</f>
        <v>18</v>
      </c>
      <c r="I71" s="48">
        <f>IF('初评指标表'!I71&lt;&gt;"",RANK('初评指标表'!I71,'初评指标表'!I:I,1),"")</f>
        <v>9</v>
      </c>
      <c r="J71" s="48">
        <f>IF('初评指标表'!J71&lt;&gt;"",RANK('初评指标表'!J71,'初评指标表'!J:J,1),"")</f>
        <v>40</v>
      </c>
      <c r="K71" s="48">
        <f>IF('初评指标表'!K71&lt;&gt;"",RANK('初评指标表'!K71,'初评指标表'!K:K,1),"")</f>
        <v>37</v>
      </c>
      <c r="L71" s="50">
        <f>'初评指标表'!L71</f>
        <v>1</v>
      </c>
      <c r="M71" s="50">
        <f>'初评指标表'!M71</f>
        <v>2</v>
      </c>
      <c r="N71" s="50">
        <f>'初评指标表'!N71</f>
        <v>1</v>
      </c>
      <c r="O71" s="50">
        <f>'初评指标表'!O71</f>
        <v>1</v>
      </c>
      <c r="P71" s="48">
        <f>IF('初评指标表'!P71&lt;&gt;"",RANK('初评指标表'!P71,'初评指标表'!P:P,1),"")</f>
        <v>16</v>
      </c>
      <c r="Q71" s="48">
        <f>IF('初评指标表'!Q71&lt;&gt;"",RANK('初评指标表'!Q71,'初评指标表'!Q:Q,1),"")</f>
        <v>63</v>
      </c>
      <c r="R71" s="48">
        <f>IF('初评指标表'!R71&lt;&gt;"",RANK('初评指标表'!R71,'初评指标表'!R:R,1),"")</f>
        <v>59</v>
      </c>
      <c r="S71" s="48">
        <f>IF('初评指标表'!S71&lt;&gt;"",RANK('初评指标表'!S71,'初评指标表'!S:S,1),"")</f>
        <v>40</v>
      </c>
      <c r="T71" s="50">
        <f>'初评指标表'!T71</f>
        <v>2</v>
      </c>
      <c r="U71" s="50">
        <f>'初评指标表'!U71</f>
        <v>2</v>
      </c>
      <c r="V71" s="50">
        <f>'初评指标表'!V71</f>
        <v>1</v>
      </c>
      <c r="W71" s="50">
        <f>'初评指标表'!W71</f>
        <v>1</v>
      </c>
      <c r="X71" s="50">
        <f>'初评指标表'!X71</f>
        <v>3</v>
      </c>
      <c r="Y71" s="51"/>
      <c r="Z71" s="51"/>
      <c r="AA71" s="51"/>
      <c r="AB71" s="51"/>
      <c r="AC71" s="51"/>
      <c r="AD71" s="51"/>
      <c r="AE71" s="51"/>
      <c r="AF71" s="51"/>
      <c r="AG71" s="51"/>
    </row>
    <row r="72" spans="1:33" s="4" customFormat="1" ht="24.75" customHeight="1">
      <c r="A72" s="7">
        <v>69</v>
      </c>
      <c r="B72" s="15" t="s">
        <v>270</v>
      </c>
      <c r="C72" s="15" t="s">
        <v>286</v>
      </c>
      <c r="D72" s="7" t="s">
        <v>287</v>
      </c>
      <c r="E72" s="7">
        <v>13702926465</v>
      </c>
      <c r="F72" s="15" t="s">
        <v>195</v>
      </c>
      <c r="G72" s="48">
        <f>IF('初评指标表'!G72&lt;&gt;"",RANK('初评指标表'!G72,'初评指标表'!G:G,1),"")</f>
        <v>52</v>
      </c>
      <c r="H72" s="48">
        <f>IF('初评指标表'!H72&lt;&gt;"",RANK('初评指标表'!H72,'初评指标表'!H:H,1),"")</f>
        <v>91</v>
      </c>
      <c r="I72" s="48">
        <f>IF('初评指标表'!I72&lt;&gt;"",RANK('初评指标表'!I72,'初评指标表'!I:I,1),"")</f>
        <v>113</v>
      </c>
      <c r="J72" s="48">
        <f>IF('初评指标表'!J72&lt;&gt;"",RANK('初评指标表'!J72,'初评指标表'!J:J,1),"")</f>
        <v>85</v>
      </c>
      <c r="K72" s="48">
        <f>IF('初评指标表'!K72&lt;&gt;"",RANK('初评指标表'!K72,'初评指标表'!K:K,1),"")</f>
        <v>68</v>
      </c>
      <c r="L72" s="50">
        <f>'初评指标表'!L72</f>
        <v>3</v>
      </c>
      <c r="M72" s="50">
        <f>'初评指标表'!M72</f>
        <v>2</v>
      </c>
      <c r="N72" s="50">
        <f>'初评指标表'!N72</f>
        <v>1</v>
      </c>
      <c r="O72" s="50">
        <f>'初评指标表'!O72</f>
        <v>0</v>
      </c>
      <c r="P72" s="48">
        <f>IF('初评指标表'!P72&lt;&gt;"",RANK('初评指标表'!P72,'初评指标表'!P:P,1),"")</f>
        <v>51</v>
      </c>
      <c r="Q72" s="48">
        <f>IF('初评指标表'!Q72&lt;&gt;"",RANK('初评指标表'!Q72,'初评指标表'!Q:Q,1),"")</f>
        <v>74</v>
      </c>
      <c r="R72" s="48">
        <f>IF('初评指标表'!R72&lt;&gt;"",RANK('初评指标表'!R72,'初评指标表'!R:R,1),"")</f>
        <v>32</v>
      </c>
      <c r="S72" s="48">
        <f>IF('初评指标表'!S72&lt;&gt;"",RANK('初评指标表'!S72,'初评指标表'!S:S,1),"")</f>
        <v>86</v>
      </c>
      <c r="T72" s="50">
        <f>'初评指标表'!T72</f>
        <v>2</v>
      </c>
      <c r="U72" s="50">
        <f>'初评指标表'!U72</f>
        <v>1</v>
      </c>
      <c r="V72" s="50">
        <f>'初评指标表'!V72</f>
        <v>2</v>
      </c>
      <c r="W72" s="50">
        <f>'初评指标表'!W72</f>
        <v>1</v>
      </c>
      <c r="X72" s="50">
        <f>'初评指标表'!X72</f>
        <v>2</v>
      </c>
      <c r="Y72" s="51"/>
      <c r="Z72" s="51"/>
      <c r="AA72" s="51"/>
      <c r="AB72" s="51"/>
      <c r="AC72" s="51"/>
      <c r="AD72" s="51"/>
      <c r="AE72" s="51"/>
      <c r="AF72" s="51"/>
      <c r="AG72" s="51"/>
    </row>
    <row r="73" spans="1:33" s="4" customFormat="1" ht="24.75" customHeight="1">
      <c r="A73" s="7">
        <v>70</v>
      </c>
      <c r="B73" s="15" t="s">
        <v>288</v>
      </c>
      <c r="C73" s="15" t="s">
        <v>289</v>
      </c>
      <c r="D73" s="7" t="s">
        <v>290</v>
      </c>
      <c r="E73" s="7">
        <v>13927855408</v>
      </c>
      <c r="F73" s="15" t="s">
        <v>166</v>
      </c>
      <c r="G73" s="48">
        <f>IF('初评指标表'!G73&lt;&gt;"",RANK('初评指标表'!G73,'初评指标表'!G:G,1),"")</f>
        <v>79</v>
      </c>
      <c r="H73" s="48">
        <f>IF('初评指标表'!H73&lt;&gt;"",RANK('初评指标表'!H73,'初评指标表'!H:H,1),"")</f>
        <v>97</v>
      </c>
      <c r="I73" s="48">
        <f>IF('初评指标表'!I73&lt;&gt;"",RANK('初评指标表'!I73,'初评指标表'!I:I,1),"")</f>
        <v>41</v>
      </c>
      <c r="J73" s="48">
        <f>IF('初评指标表'!J73&lt;&gt;"",RANK('初评指标表'!J73,'初评指标表'!J:J,1),"")</f>
        <v>1</v>
      </c>
      <c r="K73" s="48">
        <f>IF('初评指标表'!K73&lt;&gt;"",RANK('初评指标表'!K73,'初评指标表'!K:K,1),"")</f>
        <v>44</v>
      </c>
      <c r="L73" s="50">
        <f>'初评指标表'!L73</f>
        <v>2</v>
      </c>
      <c r="M73" s="50">
        <f>'初评指标表'!M73</f>
        <v>2</v>
      </c>
      <c r="N73" s="50">
        <f>'初评指标表'!N73</f>
        <v>1</v>
      </c>
      <c r="O73" s="50">
        <f>'初评指标表'!O73</f>
        <v>1</v>
      </c>
      <c r="P73" s="48">
        <f>IF('初评指标表'!P73&lt;&gt;"",RANK('初评指标表'!P73,'初评指标表'!P:P,1),"")</f>
        <v>70</v>
      </c>
      <c r="Q73" s="48">
        <f>IF('初评指标表'!Q73&lt;&gt;"",RANK('初评指标表'!Q73,'初评指标表'!Q:Q,1),"")</f>
        <v>32</v>
      </c>
      <c r="R73" s="48">
        <f>IF('初评指标表'!R73&lt;&gt;"",RANK('初评指标表'!R73,'初评指标表'!R:R,1),"")</f>
        <v>21</v>
      </c>
      <c r="S73" s="48">
        <f>IF('初评指标表'!S73&lt;&gt;"",RANK('初评指标表'!S73,'初评指标表'!S:S,1),"")</f>
        <v>82</v>
      </c>
      <c r="T73" s="50">
        <f>'初评指标表'!T73</f>
        <v>3</v>
      </c>
      <c r="U73" s="50">
        <f>'初评指标表'!U73</f>
        <v>1</v>
      </c>
      <c r="V73" s="50">
        <f>'初评指标表'!V73</f>
        <v>1</v>
      </c>
      <c r="W73" s="50">
        <f>'初评指标表'!W73</f>
        <v>2</v>
      </c>
      <c r="X73" s="50">
        <f>'初评指标表'!X73</f>
        <v>3</v>
      </c>
      <c r="Y73" s="51"/>
      <c r="Z73" s="51"/>
      <c r="AA73" s="51"/>
      <c r="AB73" s="51"/>
      <c r="AC73" s="51"/>
      <c r="AD73" s="51"/>
      <c r="AE73" s="51"/>
      <c r="AF73" s="51"/>
      <c r="AG73" s="51"/>
    </row>
    <row r="74" spans="1:33" s="4" customFormat="1" ht="24.75" customHeight="1">
      <c r="A74" s="7">
        <v>71</v>
      </c>
      <c r="B74" s="15" t="s">
        <v>291</v>
      </c>
      <c r="C74" s="16" t="s">
        <v>292</v>
      </c>
      <c r="D74" s="7" t="s">
        <v>293</v>
      </c>
      <c r="E74" s="7">
        <v>15007626990</v>
      </c>
      <c r="F74" s="15" t="s">
        <v>127</v>
      </c>
      <c r="G74" s="48">
        <f>IF('初评指标表'!G74&lt;&gt;"",RANK('初评指标表'!G74,'初评指标表'!G:G,1),"")</f>
        <v>55</v>
      </c>
      <c r="H74" s="48">
        <f>IF('初评指标表'!H74&lt;&gt;"",RANK('初评指标表'!H74,'初评指标表'!H:H,1),"")</f>
        <v>57</v>
      </c>
      <c r="I74" s="48">
        <f>IF('初评指标表'!I74&lt;&gt;"",RANK('初评指标表'!I74,'初评指标表'!I:I,1),"")</f>
        <v>19</v>
      </c>
      <c r="J74" s="48">
        <f>IF('初评指标表'!J74&lt;&gt;"",RANK('初评指标表'!J74,'初评指标表'!J:J,1),"")</f>
        <v>109</v>
      </c>
      <c r="K74" s="48">
        <f>IF('初评指标表'!K74&lt;&gt;"",RANK('初评指标表'!K74,'初评指标表'!K:K,1),"")</f>
        <v>104</v>
      </c>
      <c r="L74" s="50">
        <f>'初评指标表'!L74</f>
        <v>1</v>
      </c>
      <c r="M74" s="50">
        <f>'初评指标表'!M74</f>
        <v>2</v>
      </c>
      <c r="N74" s="50">
        <f>'初评指标表'!N74</f>
        <v>1</v>
      </c>
      <c r="O74" s="50">
        <f>'初评指标表'!O74</f>
        <v>0</v>
      </c>
      <c r="P74" s="48">
        <f>IF('初评指标表'!P74&lt;&gt;"",RANK('初评指标表'!P74,'初评指标表'!P:P,1),"")</f>
        <v>6</v>
      </c>
      <c r="Q74" s="48">
        <f>IF('初评指标表'!Q74&lt;&gt;"",RANK('初评指标表'!Q74,'初评指标表'!Q:Q,1),"")</f>
        <v>16</v>
      </c>
      <c r="R74" s="48">
        <f>IF('初评指标表'!R74&lt;&gt;"",RANK('初评指标表'!R74,'初评指标表'!R:R,1),"")</f>
        <v>56</v>
      </c>
      <c r="S74" s="48">
        <f>IF('初评指标表'!S74&lt;&gt;"",RANK('初评指标表'!S74,'初评指标表'!S:S,1),"")</f>
        <v>88</v>
      </c>
      <c r="T74" s="50">
        <f>'初评指标表'!T74</f>
        <v>2</v>
      </c>
      <c r="U74" s="50">
        <f>'初评指标表'!U74</f>
        <v>0</v>
      </c>
      <c r="V74" s="50">
        <f>'初评指标表'!V74</f>
        <v>0</v>
      </c>
      <c r="W74" s="50">
        <f>'初评指标表'!W74</f>
        <v>1</v>
      </c>
      <c r="X74" s="50">
        <f>'初评指标表'!X74</f>
        <v>2</v>
      </c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3" s="4" customFormat="1" ht="24.75" customHeight="1">
      <c r="A75" s="7">
        <v>72</v>
      </c>
      <c r="B75" s="15" t="s">
        <v>291</v>
      </c>
      <c r="C75" s="15" t="s">
        <v>295</v>
      </c>
      <c r="D75" s="25" t="s">
        <v>296</v>
      </c>
      <c r="E75" s="25">
        <v>13825375320</v>
      </c>
      <c r="F75" s="37" t="s">
        <v>166</v>
      </c>
      <c r="G75" s="48">
        <f>IF('初评指标表'!G75&lt;&gt;"",RANK('初评指标表'!G75,'初评指标表'!G:G,1),"")</f>
        <v>14</v>
      </c>
      <c r="H75" s="48">
        <f>IF('初评指标表'!H75&lt;&gt;"",RANK('初评指标表'!H75,'初评指标表'!H:H,1),"")</f>
        <v>23</v>
      </c>
      <c r="I75" s="48">
        <f>IF('初评指标表'!I75&lt;&gt;"",RANK('初评指标表'!I75,'初评指标表'!I:I,1),"")</f>
        <v>79</v>
      </c>
      <c r="J75" s="48">
        <f>IF('初评指标表'!J75&lt;&gt;"",RANK('初评指标表'!J75,'初评指标表'!J:J,1),"")</f>
        <v>1</v>
      </c>
      <c r="K75" s="48">
        <f>IF('初评指标表'!K75&lt;&gt;"",RANK('初评指标表'!K75,'初评指标表'!K:K,1),"")</f>
        <v>64</v>
      </c>
      <c r="L75" s="50">
        <f>'初评指标表'!L75</f>
        <v>3</v>
      </c>
      <c r="M75" s="50">
        <f>'初评指标表'!M75</f>
        <v>2</v>
      </c>
      <c r="N75" s="50">
        <f>'初评指标表'!N75</f>
        <v>1</v>
      </c>
      <c r="O75" s="50">
        <f>'初评指标表'!O75</f>
        <v>0</v>
      </c>
      <c r="P75" s="48">
        <f>IF('初评指标表'!P75&lt;&gt;"",RANK('初评指标表'!P75,'初评指标表'!P:P,1),"")</f>
        <v>65</v>
      </c>
      <c r="Q75" s="48">
        <f>IF('初评指标表'!Q75&lt;&gt;"",RANK('初评指标表'!Q75,'初评指标表'!Q:Q,1),"")</f>
        <v>65</v>
      </c>
      <c r="R75" s="48">
        <f>IF('初评指标表'!R75&lt;&gt;"",RANK('初评指标表'!R75,'初评指标表'!R:R,1),"")</f>
        <v>78</v>
      </c>
      <c r="S75" s="48">
        <f>IF('初评指标表'!S75&lt;&gt;"",RANK('初评指标表'!S75,'初评指标表'!S:S,1),"")</f>
        <v>26</v>
      </c>
      <c r="T75" s="50">
        <f>'初评指标表'!T75</f>
        <v>2</v>
      </c>
      <c r="U75" s="50">
        <f>'初评指标表'!U75</f>
        <v>1</v>
      </c>
      <c r="V75" s="50">
        <f>'初评指标表'!V75</f>
        <v>1</v>
      </c>
      <c r="W75" s="50">
        <f>'初评指标表'!W75</f>
        <v>1</v>
      </c>
      <c r="X75" s="50">
        <f>'初评指标表'!X75</f>
        <v>3</v>
      </c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3" s="4" customFormat="1" ht="24.75" customHeight="1">
      <c r="A76" s="7">
        <v>73</v>
      </c>
      <c r="B76" s="15" t="s">
        <v>297</v>
      </c>
      <c r="C76" s="15" t="s">
        <v>298</v>
      </c>
      <c r="D76" s="7" t="s">
        <v>299</v>
      </c>
      <c r="E76" s="7" t="s">
        <v>300</v>
      </c>
      <c r="F76" s="15" t="s">
        <v>166</v>
      </c>
      <c r="G76" s="48">
        <f>IF('初评指标表'!G76&lt;&gt;"",RANK('初评指标表'!G76,'初评指标表'!G:G,1),"")</f>
        <v>77</v>
      </c>
      <c r="H76" s="48">
        <f>IF('初评指标表'!H76&lt;&gt;"",RANK('初评指标表'!H76,'初评指标表'!H:H,1),"")</f>
        <v>78</v>
      </c>
      <c r="I76" s="48">
        <f>IF('初评指标表'!I76&lt;&gt;"",RANK('初评指标表'!I76,'初评指标表'!I:I,1),"")</f>
        <v>58</v>
      </c>
      <c r="J76" s="48">
        <f>IF('初评指标表'!J76&lt;&gt;"",RANK('初评指标表'!J76,'初评指标表'!J:J,1),"")</f>
        <v>107</v>
      </c>
      <c r="K76" s="48">
        <f>IF('初评指标表'!K76&lt;&gt;"",RANK('初评指标表'!K76,'初评指标表'!K:K,1),"")</f>
        <v>88</v>
      </c>
      <c r="L76" s="50">
        <f>'初评指标表'!L76</f>
        <v>0</v>
      </c>
      <c r="M76" s="50">
        <f>'初评指标表'!M76</f>
        <v>2</v>
      </c>
      <c r="N76" s="50">
        <f>'初评指标表'!N76</f>
        <v>1</v>
      </c>
      <c r="O76" s="50">
        <f>'初评指标表'!O76</f>
        <v>0</v>
      </c>
      <c r="P76" s="48">
        <f>IF('初评指标表'!P76&lt;&gt;"",RANK('初评指标表'!P76,'初评指标表'!P:P,1),"")</f>
        <v>64</v>
      </c>
      <c r="Q76" s="48">
        <f>IF('初评指标表'!Q76&lt;&gt;"",RANK('初评指标表'!Q76,'初评指标表'!Q:Q,1),"")</f>
        <v>84</v>
      </c>
      <c r="R76" s="48">
        <f>IF('初评指标表'!R76&lt;&gt;"",RANK('初评指标表'!R76,'初评指标表'!R:R,1),"")</f>
        <v>48</v>
      </c>
      <c r="S76" s="48">
        <f>IF('初评指标表'!S76&lt;&gt;"",RANK('初评指标表'!S76,'初评指标表'!S:S,1),"")</f>
        <v>58</v>
      </c>
      <c r="T76" s="50">
        <f>'初评指标表'!T76</f>
        <v>2</v>
      </c>
      <c r="U76" s="50">
        <f>'初评指标表'!U76</f>
        <v>1</v>
      </c>
      <c r="V76" s="50">
        <f>'初评指标表'!V76</f>
        <v>0</v>
      </c>
      <c r="W76" s="50">
        <f>'初评指标表'!W76</f>
        <v>2</v>
      </c>
      <c r="X76" s="50">
        <f>'初评指标表'!X76</f>
        <v>2</v>
      </c>
      <c r="Y76" s="51"/>
      <c r="Z76" s="51"/>
      <c r="AA76" s="51"/>
      <c r="AB76" s="51"/>
      <c r="AC76" s="51"/>
      <c r="AD76" s="51"/>
      <c r="AE76" s="51"/>
      <c r="AF76" s="51"/>
      <c r="AG76" s="51"/>
    </row>
    <row r="77" spans="1:33" s="4" customFormat="1" ht="24.75" customHeight="1">
      <c r="A77" s="7">
        <v>74</v>
      </c>
      <c r="B77" s="15" t="s">
        <v>297</v>
      </c>
      <c r="C77" s="15" t="s">
        <v>301</v>
      </c>
      <c r="D77" s="7" t="s">
        <v>302</v>
      </c>
      <c r="E77" s="7">
        <v>13823807086</v>
      </c>
      <c r="F77" s="15" t="s">
        <v>166</v>
      </c>
      <c r="G77" s="48">
        <f>IF('初评指标表'!G77&lt;&gt;"",RANK('初评指标表'!G77,'初评指标表'!G:G,1),"")</f>
        <v>42</v>
      </c>
      <c r="H77" s="48">
        <f>IF('初评指标表'!H77&lt;&gt;"",RANK('初评指标表'!H77,'初评指标表'!H:H,1),"")</f>
        <v>74</v>
      </c>
      <c r="I77" s="48">
        <f>IF('初评指标表'!I77&lt;&gt;"",RANK('初评指标表'!I77,'初评指标表'!I:I,1),"")</f>
        <v>28</v>
      </c>
      <c r="J77" s="48">
        <f>IF('初评指标表'!J77&lt;&gt;"",RANK('初评指标表'!J77,'初评指标表'!J:J,1),"")</f>
        <v>68</v>
      </c>
      <c r="K77" s="48">
        <f>IF('初评指标表'!K77&lt;&gt;"",RANK('初评指标表'!K77,'初评指标表'!K:K,1),"")</f>
        <v>113</v>
      </c>
      <c r="L77" s="50">
        <f>'初评指标表'!L77</f>
        <v>2</v>
      </c>
      <c r="M77" s="50">
        <f>'初评指标表'!M77</f>
        <v>2</v>
      </c>
      <c r="N77" s="50">
        <f>'初评指标表'!N77</f>
        <v>1</v>
      </c>
      <c r="O77" s="50">
        <f>'初评指标表'!O77</f>
        <v>0</v>
      </c>
      <c r="P77" s="48">
        <f>IF('初评指标表'!P77&lt;&gt;"",RANK('初评指标表'!P77,'初评指标表'!P:P,1),"")</f>
        <v>39</v>
      </c>
      <c r="Q77" s="48">
        <f>IF('初评指标表'!Q77&lt;&gt;"",RANK('初评指标表'!Q77,'初评指标表'!Q:Q,1),"")</f>
        <v>36</v>
      </c>
      <c r="R77" s="48">
        <f>IF('初评指标表'!R77&lt;&gt;"",RANK('初评指标表'!R77,'初评指标表'!R:R,1),"")</f>
        <v>90</v>
      </c>
      <c r="S77" s="48">
        <f>IF('初评指标表'!S77&lt;&gt;"",RANK('初评指标表'!S77,'初评指标表'!S:S,1),"")</f>
        <v>104</v>
      </c>
      <c r="T77" s="50">
        <f>'初评指标表'!T77</f>
        <v>2</v>
      </c>
      <c r="U77" s="50">
        <f>'初评指标表'!U77</f>
        <v>2</v>
      </c>
      <c r="V77" s="50">
        <f>'初评指标表'!V77</f>
        <v>2</v>
      </c>
      <c r="W77" s="50">
        <f>'初评指标表'!W77</f>
        <v>1</v>
      </c>
      <c r="X77" s="50">
        <f>'初评指标表'!X77</f>
        <v>2</v>
      </c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3" s="4" customFormat="1" ht="24.75" customHeight="1">
      <c r="A78" s="7">
        <v>75</v>
      </c>
      <c r="B78" s="15" t="s">
        <v>297</v>
      </c>
      <c r="C78" s="15" t="s">
        <v>303</v>
      </c>
      <c r="D78" s="7" t="s">
        <v>304</v>
      </c>
      <c r="E78" s="7">
        <v>13560991508</v>
      </c>
      <c r="F78" s="15" t="s">
        <v>177</v>
      </c>
      <c r="G78" s="48">
        <f>IF('初评指标表'!G78&lt;&gt;"",RANK('初评指标表'!G78,'初评指标表'!G:G,1),"")</f>
        <v>110</v>
      </c>
      <c r="H78" s="48">
        <f>IF('初评指标表'!H78&lt;&gt;"",RANK('初评指标表'!H78,'初评指标表'!H:H,1),"")</f>
        <v>51</v>
      </c>
      <c r="I78" s="48">
        <f>IF('初评指标表'!I78&lt;&gt;"",RANK('初评指标表'!I78,'初评指标表'!I:I,1),"")</f>
        <v>17</v>
      </c>
      <c r="J78" s="48">
        <f>IF('初评指标表'!J78&lt;&gt;"",RANK('初评指标表'!J78,'初评指标表'!J:J,1),"")</f>
        <v>1</v>
      </c>
      <c r="K78" s="48">
        <f>IF('初评指标表'!K78&lt;&gt;"",RANK('初评指标表'!K78,'初评指标表'!K:K,1),"")</f>
        <v>90</v>
      </c>
      <c r="L78" s="50">
        <f>'初评指标表'!L78</f>
        <v>1</v>
      </c>
      <c r="M78" s="50">
        <f>'初评指标表'!M78</f>
        <v>2</v>
      </c>
      <c r="N78" s="50">
        <f>'初评指标表'!N78</f>
        <v>0</v>
      </c>
      <c r="O78" s="50">
        <f>'初评指标表'!O78</f>
        <v>0</v>
      </c>
      <c r="P78" s="48">
        <f>IF('初评指标表'!P78&lt;&gt;"",RANK('初评指标表'!P78,'初评指标表'!P:P,1),"")</f>
        <v>82</v>
      </c>
      <c r="Q78" s="48">
        <f>IF('初评指标表'!Q78&lt;&gt;"",RANK('初评指标表'!Q78,'初评指标表'!Q:Q,1),"")</f>
        <v>94</v>
      </c>
      <c r="R78" s="48">
        <f>IF('初评指标表'!R78&lt;&gt;"",RANK('初评指标表'!R78,'初评指标表'!R:R,1),"")</f>
        <v>93</v>
      </c>
      <c r="S78" s="48">
        <f>IF('初评指标表'!S78&lt;&gt;"",RANK('初评指标表'!S78,'初评指标表'!S:S,1),"")</f>
        <v>68</v>
      </c>
      <c r="T78" s="50">
        <f>'初评指标表'!T78</f>
        <v>2</v>
      </c>
      <c r="U78" s="50">
        <f>'初评指标表'!U78</f>
        <v>2</v>
      </c>
      <c r="V78" s="50">
        <f>'初评指标表'!V78</f>
        <v>0</v>
      </c>
      <c r="W78" s="50">
        <f>'初评指标表'!W78</f>
        <v>2</v>
      </c>
      <c r="X78" s="50">
        <f>'初评指标表'!X78</f>
        <v>2</v>
      </c>
      <c r="Y78" s="51"/>
      <c r="Z78" s="51"/>
      <c r="AA78" s="51"/>
      <c r="AB78" s="51"/>
      <c r="AC78" s="51"/>
      <c r="AD78" s="51"/>
      <c r="AE78" s="51"/>
      <c r="AF78" s="51"/>
      <c r="AG78" s="51"/>
    </row>
    <row r="79" spans="1:33" s="4" customFormat="1" ht="24.75" customHeight="1">
      <c r="A79" s="7">
        <v>76</v>
      </c>
      <c r="B79" s="15" t="s">
        <v>305</v>
      </c>
      <c r="C79" s="15" t="s">
        <v>306</v>
      </c>
      <c r="D79" s="7" t="s">
        <v>307</v>
      </c>
      <c r="E79" s="7">
        <v>13823277208</v>
      </c>
      <c r="F79" s="15" t="s">
        <v>127</v>
      </c>
      <c r="G79" s="48">
        <f>IF('初评指标表'!G79&lt;&gt;"",RANK('初评指标表'!G79,'初评指标表'!G:G,1),"")</f>
        <v>37</v>
      </c>
      <c r="H79" s="48">
        <f>IF('初评指标表'!H79&lt;&gt;"",RANK('初评指标表'!H79,'初评指标表'!H:H,1),"")</f>
        <v>67</v>
      </c>
      <c r="I79" s="48">
        <f>IF('初评指标表'!I79&lt;&gt;"",RANK('初评指标表'!I79,'初评指标表'!I:I,1),"")</f>
        <v>43</v>
      </c>
      <c r="J79" s="48">
        <f>IF('初评指标表'!J79&lt;&gt;"",RANK('初评指标表'!J79,'初评指标表'!J:J,1),"")</f>
        <v>84</v>
      </c>
      <c r="K79" s="48">
        <f>IF('初评指标表'!K79&lt;&gt;"",RANK('初评指标表'!K79,'初评指标表'!K:K,1),"")</f>
        <v>103</v>
      </c>
      <c r="L79" s="50">
        <f>'初评指标表'!L79</f>
        <v>2</v>
      </c>
      <c r="M79" s="50">
        <f>'初评指标表'!M79</f>
        <v>2</v>
      </c>
      <c r="N79" s="50">
        <f>'初评指标表'!N79</f>
        <v>1</v>
      </c>
      <c r="O79" s="50">
        <f>'初评指标表'!O79</f>
        <v>1</v>
      </c>
      <c r="P79" s="48">
        <f>IF('初评指标表'!P79&lt;&gt;"",RANK('初评指标表'!P79,'初评指标表'!P:P,1),"")</f>
        <v>10</v>
      </c>
      <c r="Q79" s="48">
        <f>IF('初评指标表'!Q79&lt;&gt;"",RANK('初评指标表'!Q79,'初评指标表'!Q:Q,1),"")</f>
        <v>45</v>
      </c>
      <c r="R79" s="48">
        <f>IF('初评指标表'!R79&lt;&gt;"",RANK('初评指标表'!R79,'初评指标表'!R:R,1),"")</f>
        <v>45</v>
      </c>
      <c r="S79" s="48">
        <f>IF('初评指标表'!S79&lt;&gt;"",RANK('初评指标表'!S79,'初评指标表'!S:S,1),"")</f>
        <v>90</v>
      </c>
      <c r="T79" s="50">
        <f>'初评指标表'!T79</f>
        <v>3</v>
      </c>
      <c r="U79" s="50">
        <f>'初评指标表'!U79</f>
        <v>2</v>
      </c>
      <c r="V79" s="50">
        <f>'初评指标表'!V79</f>
        <v>2</v>
      </c>
      <c r="W79" s="50">
        <f>'初评指标表'!W79</f>
        <v>1</v>
      </c>
      <c r="X79" s="50">
        <f>'初评指标表'!X79</f>
        <v>3</v>
      </c>
      <c r="Y79" s="51"/>
      <c r="Z79" s="51"/>
      <c r="AA79" s="51"/>
      <c r="AB79" s="51"/>
      <c r="AC79" s="51"/>
      <c r="AD79" s="51"/>
      <c r="AE79" s="51"/>
      <c r="AF79" s="51"/>
      <c r="AG79" s="51"/>
    </row>
    <row r="80" spans="1:33" s="4" customFormat="1" ht="24.75" customHeight="1">
      <c r="A80" s="7">
        <v>77</v>
      </c>
      <c r="B80" s="15" t="s">
        <v>305</v>
      </c>
      <c r="C80" s="15" t="s">
        <v>308</v>
      </c>
      <c r="D80" s="7" t="s">
        <v>309</v>
      </c>
      <c r="E80" s="7">
        <v>13927338026</v>
      </c>
      <c r="F80" s="15" t="s">
        <v>127</v>
      </c>
      <c r="G80" s="48">
        <f>IF('初评指标表'!G80&lt;&gt;"",RANK('初评指标表'!G80,'初评指标表'!G:G,1),"")</f>
        <v>2</v>
      </c>
      <c r="H80" s="48">
        <f>IF('初评指标表'!H80&lt;&gt;"",RANK('初评指标表'!H80,'初评指标表'!H:H,1),"")</f>
        <v>31</v>
      </c>
      <c r="I80" s="48">
        <f>IF('初评指标表'!I80&lt;&gt;"",RANK('初评指标表'!I80,'初评指标表'!I:I,1),"")</f>
        <v>40</v>
      </c>
      <c r="J80" s="48">
        <f>IF('初评指标表'!J80&lt;&gt;"",RANK('初评指标表'!J80,'初评指标表'!J:J,1),"")</f>
        <v>1</v>
      </c>
      <c r="K80" s="48">
        <f>IF('初评指标表'!K80&lt;&gt;"",RANK('初评指标表'!K80,'初评指标表'!K:K,1),"")</f>
        <v>1</v>
      </c>
      <c r="L80" s="50">
        <f>'初评指标表'!L80</f>
        <v>3</v>
      </c>
      <c r="M80" s="50">
        <f>'初评指标表'!M80</f>
        <v>2</v>
      </c>
      <c r="N80" s="50">
        <f>'初评指标表'!N80</f>
        <v>1</v>
      </c>
      <c r="O80" s="50">
        <f>'初评指标表'!O80</f>
        <v>0</v>
      </c>
      <c r="P80" s="48">
        <f>IF('初评指标表'!P80&lt;&gt;"",RANK('初评指标表'!P80,'初评指标表'!P:P,1),"")</f>
        <v>7</v>
      </c>
      <c r="Q80" s="48">
        <f>IF('初评指标表'!Q80&lt;&gt;"",RANK('初评指标表'!Q80,'初评指标表'!Q:Q,1),"")</f>
        <v>13</v>
      </c>
      <c r="R80" s="48">
        <f>IF('初评指标表'!R80&lt;&gt;"",RANK('初评指标表'!R80,'初评指标表'!R:R,1),"")</f>
        <v>66</v>
      </c>
      <c r="S80" s="48">
        <f>IF('初评指标表'!S80&lt;&gt;"",RANK('初评指标表'!S80,'初评指标表'!S:S,1),"")</f>
        <v>69</v>
      </c>
      <c r="T80" s="50">
        <f>'初评指标表'!T80</f>
        <v>3</v>
      </c>
      <c r="U80" s="50">
        <f>'初评指标表'!U80</f>
        <v>1</v>
      </c>
      <c r="V80" s="50">
        <f>'初评指标表'!V80</f>
        <v>0</v>
      </c>
      <c r="W80" s="50">
        <f>'初评指标表'!W80</f>
        <v>1</v>
      </c>
      <c r="X80" s="50">
        <f>'初评指标表'!X80</f>
        <v>2</v>
      </c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3" s="4" customFormat="1" ht="24.75" customHeight="1">
      <c r="A81" s="7">
        <v>78</v>
      </c>
      <c r="B81" s="15" t="s">
        <v>305</v>
      </c>
      <c r="C81" s="15" t="s">
        <v>310</v>
      </c>
      <c r="D81" s="7" t="s">
        <v>311</v>
      </c>
      <c r="E81" s="7">
        <v>18129595700</v>
      </c>
      <c r="F81" s="15" t="s">
        <v>127</v>
      </c>
      <c r="G81" s="48">
        <f>IF('初评指标表'!G81&lt;&gt;"",RANK('初评指标表'!G81,'初评指标表'!G:G,1),"")</f>
        <v>5</v>
      </c>
      <c r="H81" s="48">
        <f>IF('初评指标表'!H81&lt;&gt;"",RANK('初评指标表'!H81,'初评指标表'!H:H,1),"")</f>
        <v>73</v>
      </c>
      <c r="I81" s="48">
        <f>IF('初评指标表'!I81&lt;&gt;"",RANK('初评指标表'!I81,'初评指标表'!I:I,1),"")</f>
        <v>29</v>
      </c>
      <c r="J81" s="48">
        <f>IF('初评指标表'!J81&lt;&gt;"",RANK('初评指标表'!J81,'初评指标表'!J:J,1),"")</f>
        <v>86</v>
      </c>
      <c r="K81" s="48">
        <f>IF('初评指标表'!K81&lt;&gt;"",RANK('初评指标表'!K81,'初评指标表'!K:K,1),"")</f>
        <v>1</v>
      </c>
      <c r="L81" s="50">
        <f>'初评指标表'!L81</f>
        <v>3</v>
      </c>
      <c r="M81" s="50">
        <f>'初评指标表'!M81</f>
        <v>2</v>
      </c>
      <c r="N81" s="50">
        <f>'初评指标表'!N81</f>
        <v>1</v>
      </c>
      <c r="O81" s="50">
        <f>'初评指标表'!O81</f>
        <v>0</v>
      </c>
      <c r="P81" s="48">
        <f>IF('初评指标表'!P81&lt;&gt;"",RANK('初评指标表'!P81,'初评指标表'!P:P,1),"")</f>
        <v>69</v>
      </c>
      <c r="Q81" s="48">
        <f>IF('初评指标表'!Q81&lt;&gt;"",RANK('初评指标表'!Q81,'初评指标表'!Q:Q,1),"")</f>
        <v>41</v>
      </c>
      <c r="R81" s="48">
        <f>IF('初评指标表'!R81&lt;&gt;"",RANK('初评指标表'!R81,'初评指标表'!R:R,1),"")</f>
        <v>4</v>
      </c>
      <c r="S81" s="48">
        <f>IF('初评指标表'!S81&lt;&gt;"",RANK('初评指标表'!S81,'初评指标表'!S:S,1),"")</f>
        <v>21</v>
      </c>
      <c r="T81" s="50">
        <f>'初评指标表'!T81</f>
        <v>0</v>
      </c>
      <c r="U81" s="50">
        <f>'初评指标表'!U81</f>
        <v>2</v>
      </c>
      <c r="V81" s="50">
        <f>'初评指标表'!V81</f>
        <v>1</v>
      </c>
      <c r="W81" s="50">
        <f>'初评指标表'!W81</f>
        <v>1</v>
      </c>
      <c r="X81" s="50">
        <f>'初评指标表'!X81</f>
        <v>3</v>
      </c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3" s="4" customFormat="1" ht="24.75" customHeight="1">
      <c r="A82" s="7">
        <v>79</v>
      </c>
      <c r="B82" s="15" t="s">
        <v>305</v>
      </c>
      <c r="C82" s="15" t="s">
        <v>312</v>
      </c>
      <c r="D82" s="7" t="s">
        <v>313</v>
      </c>
      <c r="E82" s="7">
        <v>13360881699</v>
      </c>
      <c r="F82" s="15" t="s">
        <v>161</v>
      </c>
      <c r="G82" s="48">
        <f>IF('初评指标表'!G82&lt;&gt;"",RANK('初评指标表'!G82,'初评指标表'!G:G,1),"")</f>
        <v>27</v>
      </c>
      <c r="H82" s="48">
        <f>IF('初评指标表'!H82&lt;&gt;"",RANK('初评指标表'!H82,'初评指标表'!H:H,1),"")</f>
        <v>19</v>
      </c>
      <c r="I82" s="48">
        <f>IF('初评指标表'!I82&lt;&gt;"",RANK('初评指标表'!I82,'初评指标表'!I:I,1),"")</f>
        <v>24</v>
      </c>
      <c r="J82" s="48">
        <f>IF('初评指标表'!J82&lt;&gt;"",RANK('初评指标表'!J82,'初评指标表'!J:J,1),"")</f>
        <v>46</v>
      </c>
      <c r="K82" s="48">
        <f>IF('初评指标表'!K82&lt;&gt;"",RANK('初评指标表'!K82,'初评指标表'!K:K,1),"")</f>
        <v>29</v>
      </c>
      <c r="L82" s="50">
        <f>'初评指标表'!L82</f>
        <v>1</v>
      </c>
      <c r="M82" s="50">
        <f>'初评指标表'!M82</f>
        <v>2</v>
      </c>
      <c r="N82" s="50">
        <f>'初评指标表'!N82</f>
        <v>1</v>
      </c>
      <c r="O82" s="50">
        <f>'初评指标表'!O82</f>
        <v>1</v>
      </c>
      <c r="P82" s="48">
        <f>IF('初评指标表'!P82&lt;&gt;"",RANK('初评指标表'!P82,'初评指标表'!P:P,1),"")</f>
        <v>25</v>
      </c>
      <c r="Q82" s="48">
        <f>IF('初评指标表'!Q82&lt;&gt;"",RANK('初评指标表'!Q82,'初评指标表'!Q:Q,1),"")</f>
        <v>42</v>
      </c>
      <c r="R82" s="48">
        <f>IF('初评指标表'!R82&lt;&gt;"",RANK('初评指标表'!R82,'初评指标表'!R:R,1),"")</f>
        <v>43</v>
      </c>
      <c r="S82" s="48">
        <f>IF('初评指标表'!S82&lt;&gt;"",RANK('初评指标表'!S82,'初评指标表'!S:S,1),"")</f>
        <v>25</v>
      </c>
      <c r="T82" s="50">
        <f>'初评指标表'!T82</f>
        <v>2</v>
      </c>
      <c r="U82" s="50">
        <f>'初评指标表'!U82</f>
        <v>2</v>
      </c>
      <c r="V82" s="50">
        <f>'初评指标表'!V82</f>
        <v>1</v>
      </c>
      <c r="W82" s="50">
        <f>'初评指标表'!W82</f>
        <v>1</v>
      </c>
      <c r="X82" s="50">
        <f>'初评指标表'!X82</f>
        <v>3</v>
      </c>
      <c r="Y82" s="51"/>
      <c r="Z82" s="51"/>
      <c r="AA82" s="51"/>
      <c r="AB82" s="51"/>
      <c r="AC82" s="51"/>
      <c r="AD82" s="51"/>
      <c r="AE82" s="51"/>
      <c r="AF82" s="51"/>
      <c r="AG82" s="51"/>
    </row>
    <row r="83" spans="1:33" s="4" customFormat="1" ht="24.75" customHeight="1">
      <c r="A83" s="7">
        <v>80</v>
      </c>
      <c r="B83" s="15" t="s">
        <v>305</v>
      </c>
      <c r="C83" s="15" t="s">
        <v>314</v>
      </c>
      <c r="D83" s="7" t="s">
        <v>315</v>
      </c>
      <c r="E83" s="7" t="s">
        <v>316</v>
      </c>
      <c r="F83" s="15" t="s">
        <v>156</v>
      </c>
      <c r="G83" s="48">
        <f>IF('初评指标表'!G83&lt;&gt;"",RANK('初评指标表'!G83,'初评指标表'!G:G,1),"")</f>
        <v>32</v>
      </c>
      <c r="H83" s="48">
        <f>IF('初评指标表'!H83&lt;&gt;"",RANK('初评指标表'!H83,'初评指标表'!H:H,1),"")</f>
        <v>30</v>
      </c>
      <c r="I83" s="48">
        <f>IF('初评指标表'!I83&lt;&gt;"",RANK('初评指标表'!I83,'初评指标表'!I:I,1),"")</f>
        <v>78</v>
      </c>
      <c r="J83" s="48">
        <f>IF('初评指标表'!J83&lt;&gt;"",RANK('初评指标表'!J83,'初评指标表'!J:J,1),"")</f>
        <v>101</v>
      </c>
      <c r="K83" s="48">
        <f>IF('初评指标表'!K83&lt;&gt;"",RANK('初评指标表'!K83,'初评指标表'!K:K,1),"")</f>
        <v>83</v>
      </c>
      <c r="L83" s="50">
        <f>'初评指标表'!L83</f>
        <v>3</v>
      </c>
      <c r="M83" s="50">
        <f>'初评指标表'!M83</f>
        <v>2</v>
      </c>
      <c r="N83" s="50">
        <f>'初评指标表'!N83</f>
        <v>1</v>
      </c>
      <c r="O83" s="50">
        <f>'初评指标表'!O83</f>
        <v>1</v>
      </c>
      <c r="P83" s="48">
        <f>IF('初评指标表'!P83&lt;&gt;"",RANK('初评指标表'!P83,'初评指标表'!P:P,1),"")</f>
        <v>38</v>
      </c>
      <c r="Q83" s="48">
        <f>IF('初评指标表'!Q83&lt;&gt;"",RANK('初评指标表'!Q83,'初评指标表'!Q:Q,1),"")</f>
        <v>22</v>
      </c>
      <c r="R83" s="48">
        <f>IF('初评指标表'!R83&lt;&gt;"",RANK('初评指标表'!R83,'初评指标表'!R:R,1),"")</f>
        <v>86</v>
      </c>
      <c r="S83" s="48">
        <f>IF('初评指标表'!S83&lt;&gt;"",RANK('初评指标表'!S83,'初评指标表'!S:S,1),"")</f>
        <v>73</v>
      </c>
      <c r="T83" s="50">
        <f>'初评指标表'!T83</f>
        <v>3</v>
      </c>
      <c r="U83" s="50">
        <f>'初评指标表'!U83</f>
        <v>2</v>
      </c>
      <c r="V83" s="50">
        <f>'初评指标表'!V83</f>
        <v>2</v>
      </c>
      <c r="W83" s="50">
        <f>'初评指标表'!W83</f>
        <v>1</v>
      </c>
      <c r="X83" s="50">
        <f>'初评指标表'!X83</f>
        <v>3</v>
      </c>
      <c r="Y83" s="51"/>
      <c r="Z83" s="51"/>
      <c r="AA83" s="51"/>
      <c r="AB83" s="51"/>
      <c r="AC83" s="51"/>
      <c r="AD83" s="51"/>
      <c r="AE83" s="51"/>
      <c r="AF83" s="51"/>
      <c r="AG83" s="51"/>
    </row>
    <row r="84" spans="1:33" s="4" customFormat="1" ht="24.75" customHeight="1">
      <c r="A84" s="7">
        <v>81</v>
      </c>
      <c r="B84" s="15" t="s">
        <v>305</v>
      </c>
      <c r="C84" s="15" t="s">
        <v>317</v>
      </c>
      <c r="D84" s="7" t="s">
        <v>318</v>
      </c>
      <c r="E84" s="7">
        <v>18666603026</v>
      </c>
      <c r="F84" s="15" t="s">
        <v>195</v>
      </c>
      <c r="G84" s="48">
        <f>IF('初评指标表'!G84&lt;&gt;"",RANK('初评指标表'!G84,'初评指标表'!G:G,1),"")</f>
        <v>1</v>
      </c>
      <c r="H84" s="48">
        <f>IF('初评指标表'!H84&lt;&gt;"",RANK('初评指标表'!H84,'初评指标表'!H:H,1),"")</f>
        <v>1</v>
      </c>
      <c r="I84" s="48">
        <f>IF('初评指标表'!I84&lt;&gt;"",RANK('初评指标表'!I84,'初评指标表'!I:I,1),"")</f>
        <v>71</v>
      </c>
      <c r="J84" s="48">
        <f>IF('初评指标表'!J84&lt;&gt;"",RANK('初评指标表'!J84,'初评指标表'!J:J,1),"")</f>
        <v>115</v>
      </c>
      <c r="K84" s="48">
        <f>IF('初评指标表'!K84&lt;&gt;"",RANK('初评指标表'!K84,'初评指标表'!K:K,1),"")</f>
        <v>108</v>
      </c>
      <c r="L84" s="50">
        <f>'初评指标表'!L84</f>
        <v>1</v>
      </c>
      <c r="M84" s="50">
        <f>'初评指标表'!M84</f>
        <v>1</v>
      </c>
      <c r="N84" s="50">
        <f>'初评指标表'!N84</f>
        <v>1</v>
      </c>
      <c r="O84" s="50">
        <f>'初评指标表'!O84</f>
        <v>0</v>
      </c>
      <c r="P84" s="48">
        <f>IF('初评指标表'!P84&lt;&gt;"",RANK('初评指标表'!P84,'初评指标表'!P:P,1),"")</f>
        <v>97</v>
      </c>
      <c r="Q84" s="48">
        <f>IF('初评指标表'!Q84&lt;&gt;"",RANK('初评指标表'!Q84,'初评指标表'!Q:Q,1),"")</f>
        <v>88</v>
      </c>
      <c r="R84" s="48">
        <f>IF('初评指标表'!R84&lt;&gt;"",RANK('初评指标表'!R84,'初评指标表'!R:R,1),"")</f>
        <v>100</v>
      </c>
      <c r="S84" s="48">
        <f>IF('初评指标表'!S84&lt;&gt;"",RANK('初评指标表'!S84,'初评指标表'!S:S,1),"")</f>
        <v>2</v>
      </c>
      <c r="T84" s="50">
        <f>'初评指标表'!T84</f>
        <v>2</v>
      </c>
      <c r="U84" s="50">
        <f>'初评指标表'!U84</f>
        <v>2</v>
      </c>
      <c r="V84" s="50">
        <f>'初评指标表'!V84</f>
        <v>0</v>
      </c>
      <c r="W84" s="50">
        <f>'初评指标表'!W84</f>
        <v>0</v>
      </c>
      <c r="X84" s="50">
        <f>'初评指标表'!X84</f>
        <v>3</v>
      </c>
      <c r="Y84" s="51"/>
      <c r="Z84" s="51"/>
      <c r="AA84" s="51"/>
      <c r="AB84" s="51"/>
      <c r="AC84" s="51"/>
      <c r="AD84" s="51"/>
      <c r="AE84" s="51"/>
      <c r="AF84" s="51"/>
      <c r="AG84" s="51"/>
    </row>
    <row r="85" spans="1:33" s="4" customFormat="1" ht="24.75" customHeight="1">
      <c r="A85" s="7">
        <v>82</v>
      </c>
      <c r="B85" s="15" t="s">
        <v>319</v>
      </c>
      <c r="C85" s="15" t="s">
        <v>320</v>
      </c>
      <c r="D85" s="7" t="s">
        <v>321</v>
      </c>
      <c r="E85" s="7">
        <v>18928222761</v>
      </c>
      <c r="F85" s="15" t="s">
        <v>161</v>
      </c>
      <c r="G85" s="48">
        <f>IF('初评指标表'!G85&lt;&gt;"",RANK('初评指标表'!G85,'初评指标表'!G:G,1),"")</f>
        <v>51</v>
      </c>
      <c r="H85" s="48">
        <f>IF('初评指标表'!H85&lt;&gt;"",RANK('初评指标表'!H85,'初评指标表'!H:H,1),"")</f>
        <v>22</v>
      </c>
      <c r="I85" s="48">
        <f>IF('初评指标表'!I85&lt;&gt;"",RANK('初评指标表'!I85,'初评指标表'!I:I,1),"")</f>
        <v>37</v>
      </c>
      <c r="J85" s="48">
        <f>IF('初评指标表'!J85&lt;&gt;"",RANK('初评指标表'!J85,'初评指标表'!J:J,1),"")</f>
        <v>116</v>
      </c>
      <c r="K85" s="48">
        <f>IF('初评指标表'!K85&lt;&gt;"",RANK('初评指标表'!K85,'初评指标表'!K:K,1),"")</f>
        <v>115</v>
      </c>
      <c r="L85" s="50">
        <f>'初评指标表'!L85</f>
        <v>3</v>
      </c>
      <c r="M85" s="50">
        <f>'初评指标表'!M85</f>
        <v>1</v>
      </c>
      <c r="N85" s="50">
        <f>'初评指标表'!N85</f>
        <v>1</v>
      </c>
      <c r="O85" s="50">
        <f>'初评指标表'!O85</f>
        <v>0</v>
      </c>
      <c r="P85" s="48">
        <f>IF('初评指标表'!P85&lt;&gt;"",RANK('初评指标表'!P85,'初评指标表'!P:P,1),"")</f>
        <v>44</v>
      </c>
      <c r="Q85" s="48">
        <f>IF('初评指标表'!Q85&lt;&gt;"",RANK('初评指标表'!Q85,'初评指标表'!Q:Q,1),"")</f>
        <v>40</v>
      </c>
      <c r="R85" s="48">
        <f>IF('初评指标表'!R85&lt;&gt;"",RANK('初评指标表'!R85,'初评指标表'!R:R,1),"")</f>
        <v>114</v>
      </c>
      <c r="S85" s="48">
        <f>IF('初评指标表'!S85&lt;&gt;"",RANK('初评指标表'!S85,'初评指标表'!S:S,1),"")</f>
        <v>109</v>
      </c>
      <c r="T85" s="50">
        <f>'初评指标表'!T85</f>
        <v>2</v>
      </c>
      <c r="U85" s="50">
        <f>'初评指标表'!U85</f>
        <v>2</v>
      </c>
      <c r="V85" s="50">
        <f>'初评指标表'!V85</f>
        <v>2</v>
      </c>
      <c r="W85" s="50">
        <f>'初评指标表'!W85</f>
        <v>3</v>
      </c>
      <c r="X85" s="50">
        <f>'初评指标表'!X85</f>
        <v>3</v>
      </c>
      <c r="Y85" s="51"/>
      <c r="Z85" s="51"/>
      <c r="AA85" s="51"/>
      <c r="AB85" s="51"/>
      <c r="AC85" s="51"/>
      <c r="AD85" s="51"/>
      <c r="AE85" s="51"/>
      <c r="AF85" s="51"/>
      <c r="AG85" s="51"/>
    </row>
    <row r="86" spans="1:33" s="4" customFormat="1" ht="24.75" customHeight="1">
      <c r="A86" s="7">
        <v>83</v>
      </c>
      <c r="B86" s="15" t="s">
        <v>319</v>
      </c>
      <c r="C86" s="15" t="s">
        <v>322</v>
      </c>
      <c r="D86" s="7" t="s">
        <v>323</v>
      </c>
      <c r="E86" s="7">
        <v>15820455506</v>
      </c>
      <c r="F86" s="15" t="s">
        <v>161</v>
      </c>
      <c r="G86" s="48">
        <f>IF('初评指标表'!G86&lt;&gt;"",RANK('初评指标表'!G86,'初评指标表'!G:G,1),"")</f>
        <v>54</v>
      </c>
      <c r="H86" s="48">
        <f>IF('初评指标表'!H86&lt;&gt;"",RANK('初评指标表'!H86,'初评指标表'!H:H,1),"")</f>
        <v>104</v>
      </c>
      <c r="I86" s="48">
        <f>IF('初评指标表'!I86&lt;&gt;"",RANK('初评指标表'!I86,'初评指标表'!I:I,1),"")</f>
        <v>23</v>
      </c>
      <c r="J86" s="48">
        <f>IF('初评指标表'!J86&lt;&gt;"",RANK('初评指标表'!J86,'初评指标表'!J:J,1),"")</f>
        <v>48</v>
      </c>
      <c r="K86" s="48">
        <f>IF('初评指标表'!K86&lt;&gt;"",RANK('初评指标表'!K86,'初评指标表'!K:K,1),"")</f>
        <v>93</v>
      </c>
      <c r="L86" s="50">
        <f>'初评指标表'!L86</f>
        <v>3</v>
      </c>
      <c r="M86" s="50">
        <f>'初评指标表'!M86</f>
        <v>2</v>
      </c>
      <c r="N86" s="50">
        <f>'初评指标表'!N86</f>
        <v>1</v>
      </c>
      <c r="O86" s="50">
        <f>'初评指标表'!O86</f>
        <v>1</v>
      </c>
      <c r="P86" s="48">
        <f>IF('初评指标表'!P86&lt;&gt;"",RANK('初评指标表'!P86,'初评指标表'!P:P,1),"")</f>
        <v>59</v>
      </c>
      <c r="Q86" s="48">
        <f>IF('初评指标表'!Q86&lt;&gt;"",RANK('初评指标表'!Q86,'初评指标表'!Q:Q,1),"")</f>
        <v>72</v>
      </c>
      <c r="R86" s="48">
        <f>IF('初评指标表'!R86&lt;&gt;"",RANK('初评指标表'!R86,'初评指标表'!R:R,1),"")</f>
        <v>1</v>
      </c>
      <c r="S86" s="48">
        <f>IF('初评指标表'!S86&lt;&gt;"",RANK('初评指标表'!S86,'初评指标表'!S:S,1),"")</f>
        <v>3</v>
      </c>
      <c r="T86" s="50">
        <f>'初评指标表'!T86</f>
        <v>2</v>
      </c>
      <c r="U86" s="50">
        <f>'初评指标表'!U86</f>
        <v>2</v>
      </c>
      <c r="V86" s="50">
        <f>'初评指标表'!V86</f>
        <v>2</v>
      </c>
      <c r="W86" s="50">
        <f>'初评指标表'!W86</f>
        <v>2</v>
      </c>
      <c r="X86" s="50">
        <f>'初评指标表'!X86</f>
        <v>3</v>
      </c>
      <c r="Y86" s="51"/>
      <c r="Z86" s="51"/>
      <c r="AA86" s="51"/>
      <c r="AB86" s="51"/>
      <c r="AC86" s="51"/>
      <c r="AD86" s="51"/>
      <c r="AE86" s="51"/>
      <c r="AF86" s="51"/>
      <c r="AG86" s="51"/>
    </row>
    <row r="87" spans="1:33" s="4" customFormat="1" ht="24.75" customHeight="1">
      <c r="A87" s="7">
        <v>84</v>
      </c>
      <c r="B87" s="15" t="s">
        <v>324</v>
      </c>
      <c r="C87" s="15" t="s">
        <v>325</v>
      </c>
      <c r="D87" s="7" t="s">
        <v>326</v>
      </c>
      <c r="E87" s="7">
        <v>13923328329</v>
      </c>
      <c r="F87" s="15" t="s">
        <v>156</v>
      </c>
      <c r="G87" s="48">
        <f>IF('初评指标表'!G87&lt;&gt;"",RANK('初评指标表'!G87,'初评指标表'!G:G,1),"")</f>
        <v>63</v>
      </c>
      <c r="H87" s="48">
        <f>IF('初评指标表'!H87&lt;&gt;"",RANK('初评指标表'!H87,'初评指标表'!H:H,1),"")</f>
        <v>53</v>
      </c>
      <c r="I87" s="48">
        <f>IF('初评指标表'!I87&lt;&gt;"",RANK('初评指标表'!I87,'初评指标表'!I:I,1),"")</f>
        <v>21</v>
      </c>
      <c r="J87" s="48">
        <f>IF('初评指标表'!J87&lt;&gt;"",RANK('初评指标表'!J87,'初评指标表'!J:J,1),"")</f>
        <v>55</v>
      </c>
      <c r="K87" s="48">
        <f>IF('初评指标表'!K87&lt;&gt;"",RANK('初评指标表'!K87,'初评指标表'!K:K,1),"")</f>
        <v>76</v>
      </c>
      <c r="L87" s="50">
        <f>'初评指标表'!L87</f>
        <v>2</v>
      </c>
      <c r="M87" s="50">
        <f>'初评指标表'!M87</f>
        <v>2</v>
      </c>
      <c r="N87" s="50">
        <f>'初评指标表'!N87</f>
        <v>1</v>
      </c>
      <c r="O87" s="50">
        <f>'初评指标表'!O87</f>
        <v>1</v>
      </c>
      <c r="P87" s="48">
        <f>IF('初评指标表'!P87&lt;&gt;"",RANK('初评指标表'!P87,'初评指标表'!P:P,1),"")</f>
        <v>19</v>
      </c>
      <c r="Q87" s="48">
        <f>IF('初评指标表'!Q87&lt;&gt;"",RANK('初评指标表'!Q87,'初评指标表'!Q:Q,1),"")</f>
        <v>38</v>
      </c>
      <c r="R87" s="48">
        <f>IF('初评指标表'!R87&lt;&gt;"",RANK('初评指标表'!R87,'初评指标表'!R:R,1),"")</f>
        <v>7</v>
      </c>
      <c r="S87" s="48">
        <f>IF('初评指标表'!S87&lt;&gt;"",RANK('初评指标表'!S87,'初评指标表'!S:S,1),"")</f>
        <v>50</v>
      </c>
      <c r="T87" s="50">
        <f>'初评指标表'!T87</f>
        <v>3</v>
      </c>
      <c r="U87" s="50">
        <f>'初评指标表'!U87</f>
        <v>2</v>
      </c>
      <c r="V87" s="50">
        <f>'初评指标表'!V87</f>
        <v>0</v>
      </c>
      <c r="W87" s="50">
        <f>'初评指标表'!W87</f>
        <v>1</v>
      </c>
      <c r="X87" s="50">
        <f>'初评指标表'!X87</f>
        <v>3</v>
      </c>
      <c r="Y87" s="51"/>
      <c r="Z87" s="51"/>
      <c r="AA87" s="51"/>
      <c r="AB87" s="51"/>
      <c r="AC87" s="51"/>
      <c r="AD87" s="51"/>
      <c r="AE87" s="51"/>
      <c r="AF87" s="51"/>
      <c r="AG87" s="51"/>
    </row>
    <row r="88" spans="1:33" s="4" customFormat="1" ht="24.75" customHeight="1">
      <c r="A88" s="7">
        <v>85</v>
      </c>
      <c r="B88" s="15" t="s">
        <v>324</v>
      </c>
      <c r="C88" s="15" t="s">
        <v>327</v>
      </c>
      <c r="D88" s="7" t="s">
        <v>328</v>
      </c>
      <c r="E88" s="7">
        <v>13923070326</v>
      </c>
      <c r="F88" s="15" t="s">
        <v>161</v>
      </c>
      <c r="G88" s="48">
        <f>IF('初评指标表'!G88&lt;&gt;"",RANK('初评指标表'!G88,'初评指标表'!G:G,1),"")</f>
        <v>104</v>
      </c>
      <c r="H88" s="48">
        <f>IF('初评指标表'!H88&lt;&gt;"",RANK('初评指标表'!H88,'初评指标表'!H:H,1),"")</f>
        <v>103</v>
      </c>
      <c r="I88" s="48">
        <f>IF('初评指标表'!I88&lt;&gt;"",RANK('初评指标表'!I88,'初评指标表'!I:I,1),"")</f>
        <v>86</v>
      </c>
      <c r="J88" s="48">
        <f>IF('初评指标表'!J88&lt;&gt;"",RANK('初评指标表'!J88,'初评指标表'!J:J,1),"")</f>
        <v>110</v>
      </c>
      <c r="K88" s="48">
        <f>IF('初评指标表'!K88&lt;&gt;"",RANK('初评指标表'!K88,'初评指标表'!K:K,1),"")</f>
        <v>94</v>
      </c>
      <c r="L88" s="50">
        <f>'初评指标表'!L88</f>
        <v>3</v>
      </c>
      <c r="M88" s="50">
        <f>'初评指标表'!M88</f>
        <v>2</v>
      </c>
      <c r="N88" s="50">
        <f>'初评指标表'!N88</f>
        <v>1</v>
      </c>
      <c r="O88" s="50">
        <f>'初评指标表'!O88</f>
        <v>1</v>
      </c>
      <c r="P88" s="48">
        <f>IF('初评指标表'!P88&lt;&gt;"",RANK('初评指标表'!P88,'初评指标表'!P:P,1),"")</f>
        <v>12</v>
      </c>
      <c r="Q88" s="48">
        <f>IF('初评指标表'!Q88&lt;&gt;"",RANK('初评指标表'!Q88,'初评指标表'!Q:Q,1),"")</f>
        <v>18</v>
      </c>
      <c r="R88" s="48">
        <f>IF('初评指标表'!R88&lt;&gt;"",RANK('初评指标表'!R88,'初评指标表'!R:R,1),"")</f>
        <v>72</v>
      </c>
      <c r="S88" s="48">
        <f>IF('初评指标表'!S88&lt;&gt;"",RANK('初评指标表'!S88,'初评指标表'!S:S,1),"")</f>
        <v>114</v>
      </c>
      <c r="T88" s="50">
        <f>'初评指标表'!T88</f>
        <v>2</v>
      </c>
      <c r="U88" s="50">
        <f>'初评指标表'!U88</f>
        <v>1</v>
      </c>
      <c r="V88" s="50">
        <f>'初评指标表'!V88</f>
        <v>1</v>
      </c>
      <c r="W88" s="50">
        <f>'初评指标表'!W88</f>
        <v>0</v>
      </c>
      <c r="X88" s="50">
        <f>'初评指标表'!X88</f>
        <v>2</v>
      </c>
      <c r="Y88" s="51"/>
      <c r="Z88" s="51"/>
      <c r="AA88" s="51"/>
      <c r="AB88" s="51"/>
      <c r="AC88" s="51"/>
      <c r="AD88" s="51"/>
      <c r="AE88" s="51"/>
      <c r="AF88" s="51"/>
      <c r="AG88" s="51"/>
    </row>
    <row r="89" spans="1:33" s="4" customFormat="1" ht="24.75" customHeight="1">
      <c r="A89" s="7">
        <v>86</v>
      </c>
      <c r="B89" s="15" t="s">
        <v>324</v>
      </c>
      <c r="C89" s="15" t="s">
        <v>329</v>
      </c>
      <c r="D89" s="7" t="s">
        <v>330</v>
      </c>
      <c r="E89" s="7" t="s">
        <v>331</v>
      </c>
      <c r="F89" s="15" t="s">
        <v>207</v>
      </c>
      <c r="G89" s="48">
        <f>IF('初评指标表'!G89&lt;&gt;"",RANK('初评指标表'!G89,'初评指标表'!G:G,1),"")</f>
        <v>93</v>
      </c>
      <c r="H89" s="48">
        <f>IF('初评指标表'!H89&lt;&gt;"",RANK('初评指标表'!H89,'初评指标表'!H:H,1),"")</f>
        <v>65</v>
      </c>
      <c r="I89" s="48">
        <f>IF('初评指标表'!I89&lt;&gt;"",RANK('初评指标表'!I89,'初评指标表'!I:I,1),"")</f>
        <v>11</v>
      </c>
      <c r="J89" s="48">
        <f>IF('初评指标表'!J89&lt;&gt;"",RANK('初评指标表'!J89,'初评指标表'!J:J,1),"")</f>
        <v>99</v>
      </c>
      <c r="K89" s="48">
        <f>IF('初评指标表'!K89&lt;&gt;"",RANK('初评指标表'!K89,'初评指标表'!K:K,1),"")</f>
        <v>114</v>
      </c>
      <c r="L89" s="50">
        <f>'初评指标表'!L89</f>
        <v>2</v>
      </c>
      <c r="M89" s="50">
        <f>'初评指标表'!M89</f>
        <v>2</v>
      </c>
      <c r="N89" s="50">
        <f>'初评指标表'!N89</f>
        <v>1</v>
      </c>
      <c r="O89" s="50">
        <f>'初评指标表'!O89</f>
        <v>1</v>
      </c>
      <c r="P89" s="48">
        <f>IF('初评指标表'!P89&lt;&gt;"",RANK('初评指标表'!P89,'初评指标表'!P:P,1),"")</f>
        <v>46</v>
      </c>
      <c r="Q89" s="48">
        <f>IF('初评指标表'!Q89&lt;&gt;"",RANK('初评指标表'!Q89,'初评指标表'!Q:Q,1),"")</f>
        <v>44</v>
      </c>
      <c r="R89" s="48">
        <f>IF('初评指标表'!R89&lt;&gt;"",RANK('初评指标表'!R89,'初评指标表'!R:R,1),"")</f>
        <v>55</v>
      </c>
      <c r="S89" s="48">
        <f>IF('初评指标表'!S89&lt;&gt;"",RANK('初评指标表'!S89,'初评指标表'!S:S,1),"")</f>
        <v>71</v>
      </c>
      <c r="T89" s="50">
        <f>'初评指标表'!T89</f>
        <v>3</v>
      </c>
      <c r="U89" s="50">
        <f>'初评指标表'!U89</f>
        <v>1</v>
      </c>
      <c r="V89" s="50">
        <f>'初评指标表'!V89</f>
        <v>1</v>
      </c>
      <c r="W89" s="50">
        <f>'初评指标表'!W89</f>
        <v>2</v>
      </c>
      <c r="X89" s="50">
        <f>'初评指标表'!X89</f>
        <v>3</v>
      </c>
      <c r="Y89" s="51"/>
      <c r="Z89" s="51"/>
      <c r="AA89" s="51"/>
      <c r="AB89" s="51"/>
      <c r="AC89" s="51"/>
      <c r="AD89" s="51"/>
      <c r="AE89" s="51"/>
      <c r="AF89" s="51"/>
      <c r="AG89" s="51"/>
    </row>
    <row r="90" spans="1:33" s="4" customFormat="1" ht="24.75" customHeight="1">
      <c r="A90" s="7">
        <v>87</v>
      </c>
      <c r="B90" s="15" t="s">
        <v>324</v>
      </c>
      <c r="C90" s="15" t="s">
        <v>332</v>
      </c>
      <c r="D90" s="7" t="s">
        <v>333</v>
      </c>
      <c r="E90" s="7">
        <v>15820540415</v>
      </c>
      <c r="F90" s="15" t="s">
        <v>187</v>
      </c>
      <c r="G90" s="48">
        <f>IF('初评指标表'!G90&lt;&gt;"",RANK('初评指标表'!G90,'初评指标表'!G:G,1),"")</f>
        <v>112</v>
      </c>
      <c r="H90" s="48">
        <f>IF('初评指标表'!H90&lt;&gt;"",RANK('初评指标表'!H90,'初评指标表'!H:H,1),"")</f>
        <v>95</v>
      </c>
      <c r="I90" s="48">
        <f>IF('初评指标表'!I90&lt;&gt;"",RANK('初评指标表'!I90,'初评指标表'!I:I,1),"")</f>
        <v>8</v>
      </c>
      <c r="J90" s="48">
        <f>IF('初评指标表'!J90&lt;&gt;"",RANK('初评指标表'!J90,'初评指标表'!J:J,1),"")</f>
        <v>106</v>
      </c>
      <c r="K90" s="48">
        <f>IF('初评指标表'!K90&lt;&gt;"",RANK('初评指标表'!K90,'初评指标表'!K:K,1),"")</f>
        <v>72</v>
      </c>
      <c r="L90" s="50">
        <f>'初评指标表'!L90</f>
        <v>2</v>
      </c>
      <c r="M90" s="50">
        <f>'初评指标表'!M90</f>
        <v>2</v>
      </c>
      <c r="N90" s="50">
        <f>'初评指标表'!N90</f>
        <v>1</v>
      </c>
      <c r="O90" s="50">
        <f>'初评指标表'!O90</f>
        <v>0</v>
      </c>
      <c r="P90" s="48">
        <f>IF('初评指标表'!P90&lt;&gt;"",RANK('初评指标表'!P90,'初评指标表'!P:P,1),"")</f>
        <v>84</v>
      </c>
      <c r="Q90" s="48">
        <f>IF('初评指标表'!Q90&lt;&gt;"",RANK('初评指标表'!Q90,'初评指标表'!Q:Q,1),"")</f>
        <v>93</v>
      </c>
      <c r="R90" s="48">
        <f>IF('初评指标表'!R90&lt;&gt;"",RANK('初评指标表'!R90,'初评指标表'!R:R,1),"")</f>
        <v>13</v>
      </c>
      <c r="S90" s="48">
        <f>IF('初评指标表'!S90&lt;&gt;"",RANK('初评指标表'!S90,'初评指标表'!S:S,1),"")</f>
        <v>51</v>
      </c>
      <c r="T90" s="50">
        <f>'初评指标表'!T90</f>
        <v>3</v>
      </c>
      <c r="U90" s="50">
        <f>'初评指标表'!U90</f>
        <v>1</v>
      </c>
      <c r="V90" s="50">
        <f>'初评指标表'!V90</f>
        <v>0</v>
      </c>
      <c r="W90" s="50">
        <f>'初评指标表'!W90</f>
        <v>1</v>
      </c>
      <c r="X90" s="50">
        <f>'初评指标表'!X90</f>
        <v>3</v>
      </c>
      <c r="Y90" s="51"/>
      <c r="Z90" s="51"/>
      <c r="AA90" s="51"/>
      <c r="AB90" s="51"/>
      <c r="AC90" s="51"/>
      <c r="AD90" s="51"/>
      <c r="AE90" s="51"/>
      <c r="AF90" s="51"/>
      <c r="AG90" s="51"/>
    </row>
    <row r="91" spans="1:33" s="4" customFormat="1" ht="24.75" customHeight="1">
      <c r="A91" s="7">
        <v>88</v>
      </c>
      <c r="B91" s="15" t="s">
        <v>334</v>
      </c>
      <c r="C91" s="15" t="s">
        <v>335</v>
      </c>
      <c r="D91" s="7" t="s">
        <v>336</v>
      </c>
      <c r="E91" s="7">
        <v>13702239008</v>
      </c>
      <c r="F91" s="15" t="s">
        <v>161</v>
      </c>
      <c r="G91" s="48">
        <f>IF('初评指标表'!G91&lt;&gt;"",RANK('初评指标表'!G91,'初评指标表'!G:G,1),"")</f>
        <v>15</v>
      </c>
      <c r="H91" s="48">
        <f>IF('初评指标表'!H91&lt;&gt;"",RANK('初评指标表'!H91,'初评指标表'!H:H,1),"")</f>
        <v>10</v>
      </c>
      <c r="I91" s="48">
        <f>IF('初评指标表'!I91&lt;&gt;"",RANK('初评指标表'!I91,'初评指标表'!I:I,1),"")</f>
        <v>6</v>
      </c>
      <c r="J91" s="48">
        <f>IF('初评指标表'!J91&lt;&gt;"",RANK('初评指标表'!J91,'初评指标表'!J:J,1),"")</f>
        <v>70</v>
      </c>
      <c r="K91" s="48">
        <f>IF('初评指标表'!K91&lt;&gt;"",RANK('初评指标表'!K91,'初评指标表'!K:K,1),"")</f>
        <v>116</v>
      </c>
      <c r="L91" s="50">
        <f>'初评指标表'!L91</f>
        <v>1</v>
      </c>
      <c r="M91" s="50">
        <f>'初评指标表'!M91</f>
        <v>1</v>
      </c>
      <c r="N91" s="50">
        <f>'初评指标表'!N91</f>
        <v>1</v>
      </c>
      <c r="O91" s="50">
        <f>'初评指标表'!O91</f>
        <v>0</v>
      </c>
      <c r="P91" s="48">
        <f>IF('初评指标表'!P91&lt;&gt;"",RANK('初评指标表'!P91,'初评指标表'!P:P,1),"")</f>
        <v>4</v>
      </c>
      <c r="Q91" s="48">
        <f>IF('初评指标表'!Q91&lt;&gt;"",RANK('初评指标表'!Q91,'初评指标表'!Q:Q,1),"")</f>
        <v>25</v>
      </c>
      <c r="R91" s="48">
        <f>IF('初评指标表'!R91&lt;&gt;"",RANK('初评指标表'!R91,'初评指标表'!R:R,1),"")</f>
        <v>65</v>
      </c>
      <c r="S91" s="48">
        <f>IF('初评指标表'!S91&lt;&gt;"",RANK('初评指标表'!S91,'初评指标表'!S:S,1),"")</f>
        <v>33</v>
      </c>
      <c r="T91" s="50">
        <f>'初评指标表'!T91</f>
        <v>2</v>
      </c>
      <c r="U91" s="50">
        <f>'初评指标表'!U91</f>
        <v>1</v>
      </c>
      <c r="V91" s="50">
        <f>'初评指标表'!V91</f>
        <v>1</v>
      </c>
      <c r="W91" s="50">
        <f>'初评指标表'!W91</f>
        <v>1</v>
      </c>
      <c r="X91" s="50">
        <f>'初评指标表'!X91</f>
        <v>3</v>
      </c>
      <c r="Y91" s="51"/>
      <c r="Z91" s="51"/>
      <c r="AA91" s="51"/>
      <c r="AB91" s="51"/>
      <c r="AC91" s="51"/>
      <c r="AD91" s="51"/>
      <c r="AE91" s="51"/>
      <c r="AF91" s="51"/>
      <c r="AG91" s="51"/>
    </row>
    <row r="92" spans="1:33" s="4" customFormat="1" ht="24.75" customHeight="1">
      <c r="A92" s="7">
        <v>89</v>
      </c>
      <c r="B92" s="15" t="s">
        <v>334</v>
      </c>
      <c r="C92" s="15" t="s">
        <v>338</v>
      </c>
      <c r="D92" s="7" t="s">
        <v>339</v>
      </c>
      <c r="E92" s="7">
        <v>13929031009</v>
      </c>
      <c r="F92" s="15" t="s">
        <v>166</v>
      </c>
      <c r="G92" s="48">
        <f>IF('初评指标表'!G92&lt;&gt;"",RANK('初评指标表'!G92,'初评指标表'!G:G,1),"")</f>
        <v>4</v>
      </c>
      <c r="H92" s="48">
        <f>IF('初评指标表'!H92&lt;&gt;"",RANK('初评指标表'!H92,'初评指标表'!H:H,1),"")</f>
        <v>54</v>
      </c>
      <c r="I92" s="48">
        <f>IF('初评指标表'!I92&lt;&gt;"",RANK('初评指标表'!I92,'初评指标表'!I:I,1),"")</f>
        <v>101</v>
      </c>
      <c r="J92" s="48">
        <f>IF('初评指标表'!J92&lt;&gt;"",RANK('初评指标表'!J92,'初评指标表'!J:J,1),"")</f>
        <v>44</v>
      </c>
      <c r="K92" s="48">
        <f>IF('初评指标表'!K92&lt;&gt;"",RANK('初评指标表'!K92,'初评指标表'!K:K,1),"")</f>
        <v>1</v>
      </c>
      <c r="L92" s="50">
        <f>'初评指标表'!L92</f>
        <v>2</v>
      </c>
      <c r="M92" s="50">
        <f>'初评指标表'!M92</f>
        <v>2</v>
      </c>
      <c r="N92" s="50">
        <f>'初评指标表'!N92</f>
        <v>1</v>
      </c>
      <c r="O92" s="50">
        <f>'初评指标表'!O92</f>
        <v>0</v>
      </c>
      <c r="P92" s="48">
        <f>IF('初评指标表'!P92&lt;&gt;"",RANK('初评指标表'!P92,'初评指标表'!P:P,1),"")</f>
        <v>35</v>
      </c>
      <c r="Q92" s="48">
        <f>IF('初评指标表'!Q92&lt;&gt;"",RANK('初评指标表'!Q92,'初评指标表'!Q:Q,1),"")</f>
        <v>2</v>
      </c>
      <c r="R92" s="48">
        <f>IF('初评指标表'!R92&lt;&gt;"",RANK('初评指标表'!R92,'初评指标表'!R:R,1),"")</f>
        <v>79</v>
      </c>
      <c r="S92" s="48">
        <f>IF('初评指标表'!S92&lt;&gt;"",RANK('初评指标表'!S92,'初评指标表'!S:S,1),"")</f>
        <v>87</v>
      </c>
      <c r="T92" s="50">
        <f>'初评指标表'!T92</f>
        <v>3</v>
      </c>
      <c r="U92" s="50">
        <f>'初评指标表'!U92</f>
        <v>2</v>
      </c>
      <c r="V92" s="50">
        <f>'初评指标表'!V92</f>
        <v>1</v>
      </c>
      <c r="W92" s="50">
        <f>'初评指标表'!W92</f>
        <v>0</v>
      </c>
      <c r="X92" s="50">
        <f>'初评指标表'!X92</f>
        <v>3</v>
      </c>
      <c r="Y92" s="51"/>
      <c r="Z92" s="51"/>
      <c r="AA92" s="51"/>
      <c r="AB92" s="51"/>
      <c r="AC92" s="51"/>
      <c r="AD92" s="51"/>
      <c r="AE92" s="51"/>
      <c r="AF92" s="51"/>
      <c r="AG92" s="51"/>
    </row>
    <row r="93" spans="1:33" s="4" customFormat="1" ht="24.75" customHeight="1">
      <c r="A93" s="7">
        <v>90</v>
      </c>
      <c r="B93" s="15" t="s">
        <v>334</v>
      </c>
      <c r="C93" s="15" t="s">
        <v>340</v>
      </c>
      <c r="D93" s="7" t="s">
        <v>341</v>
      </c>
      <c r="E93" s="7">
        <v>13902580726</v>
      </c>
      <c r="F93" s="15" t="s">
        <v>166</v>
      </c>
      <c r="G93" s="48">
        <f>IF('初评指标表'!G93&lt;&gt;"",RANK('初评指标表'!G93,'初评指标表'!G:G,1),"")</f>
        <v>33</v>
      </c>
      <c r="H93" s="48">
        <f>IF('初评指标表'!H93&lt;&gt;"",RANK('初评指标表'!H93,'初评指标表'!H:H,1),"")</f>
        <v>79</v>
      </c>
      <c r="I93" s="48">
        <f>IF('初评指标表'!I93&lt;&gt;"",RANK('初评指标表'!I93,'初评指标表'!I:I,1),"")</f>
        <v>3</v>
      </c>
      <c r="J93" s="48">
        <f>IF('初评指标表'!J93&lt;&gt;"",RANK('初评指标表'!J93,'初评指标表'!J:J,1),"")</f>
        <v>1</v>
      </c>
      <c r="K93" s="48">
        <f>IF('初评指标表'!K93&lt;&gt;"",RANK('初评指标表'!K93,'初评指标表'!K:K,1),"")</f>
        <v>1</v>
      </c>
      <c r="L93" s="50">
        <f>'初评指标表'!L93</f>
        <v>1</v>
      </c>
      <c r="M93" s="50">
        <f>'初评指标表'!M93</f>
        <v>2</v>
      </c>
      <c r="N93" s="50">
        <f>'初评指标表'!N93</f>
        <v>1</v>
      </c>
      <c r="O93" s="50">
        <f>'初评指标表'!O93</f>
        <v>1</v>
      </c>
      <c r="P93" s="48">
        <f>IF('初评指标表'!P93&lt;&gt;"",RANK('初评指标表'!P93,'初评指标表'!P:P,1),"")</f>
        <v>30</v>
      </c>
      <c r="Q93" s="48">
        <f>IF('初评指标表'!Q93&lt;&gt;"",RANK('初评指标表'!Q93,'初评指标表'!Q:Q,1),"")</f>
        <v>10</v>
      </c>
      <c r="R93" s="48">
        <f>IF('初评指标表'!R93&lt;&gt;"",RANK('初评指标表'!R93,'初评指标表'!R:R,1),"")</f>
        <v>35</v>
      </c>
      <c r="S93" s="48">
        <f>IF('初评指标表'!S93&lt;&gt;"",RANK('初评指标表'!S93,'初评指标表'!S:S,1),"")</f>
        <v>85</v>
      </c>
      <c r="T93" s="50">
        <f>'初评指标表'!T93</f>
        <v>3</v>
      </c>
      <c r="U93" s="50">
        <f>'初评指标表'!U93</f>
        <v>2</v>
      </c>
      <c r="V93" s="50">
        <f>'初评指标表'!V93</f>
        <v>1</v>
      </c>
      <c r="W93" s="50">
        <f>'初评指标表'!W93</f>
        <v>0</v>
      </c>
      <c r="X93" s="50">
        <f>'初评指标表'!X93</f>
        <v>3</v>
      </c>
      <c r="Y93" s="51"/>
      <c r="Z93" s="51"/>
      <c r="AA93" s="51"/>
      <c r="AB93" s="51"/>
      <c r="AC93" s="51"/>
      <c r="AD93" s="51"/>
      <c r="AE93" s="51"/>
      <c r="AF93" s="51"/>
      <c r="AG93" s="51"/>
    </row>
    <row r="94" spans="1:33" s="4" customFormat="1" ht="24.75" customHeight="1">
      <c r="A94" s="7">
        <v>91</v>
      </c>
      <c r="B94" s="15" t="s">
        <v>342</v>
      </c>
      <c r="C94" s="15" t="s">
        <v>343</v>
      </c>
      <c r="D94" s="7" t="s">
        <v>344</v>
      </c>
      <c r="E94" s="7">
        <v>13542074478</v>
      </c>
      <c r="F94" s="15" t="s">
        <v>177</v>
      </c>
      <c r="G94" s="48">
        <f>IF('初评指标表'!G94&lt;&gt;"",RANK('初评指标表'!G94,'初评指标表'!G:G,1),"")</f>
        <v>36</v>
      </c>
      <c r="H94" s="48">
        <f>IF('初评指标表'!H94&lt;&gt;"",RANK('初评指标表'!H94,'初评指标表'!H:H,1),"")</f>
        <v>80</v>
      </c>
      <c r="I94" s="48">
        <f>IF('初评指标表'!I94&lt;&gt;"",RANK('初评指标表'!I94,'初评指标表'!I:I,1),"")</f>
        <v>72</v>
      </c>
      <c r="J94" s="48">
        <f>IF('初评指标表'!J94&lt;&gt;"",RANK('初评指标表'!J94,'初评指标表'!J:J,1),"")</f>
        <v>45</v>
      </c>
      <c r="K94" s="48">
        <f>IF('初评指标表'!K94&lt;&gt;"",RANK('初评指标表'!K94,'初评指标表'!K:K,1),"")</f>
        <v>51</v>
      </c>
      <c r="L94" s="50">
        <f>'初评指标表'!L94</f>
        <v>3</v>
      </c>
      <c r="M94" s="50">
        <f>'初评指标表'!M94</f>
        <v>2</v>
      </c>
      <c r="N94" s="50">
        <f>'初评指标表'!N94</f>
        <v>1</v>
      </c>
      <c r="O94" s="50">
        <f>'初评指标表'!O94</f>
        <v>0</v>
      </c>
      <c r="P94" s="48">
        <f>IF('初评指标表'!P94&lt;&gt;"",RANK('初评指标表'!P94,'初评指标表'!P:P,1),"")</f>
        <v>49</v>
      </c>
      <c r="Q94" s="48">
        <f>IF('初评指标表'!Q94&lt;&gt;"",RANK('初评指标表'!Q94,'初评指标表'!Q:Q,1),"")</f>
        <v>46</v>
      </c>
      <c r="R94" s="48">
        <f>IF('初评指标表'!R94&lt;&gt;"",RANK('初评指标表'!R94,'初评指标表'!R:R,1),"")</f>
        <v>37</v>
      </c>
      <c r="S94" s="48">
        <f>IF('初评指标表'!S94&lt;&gt;"",RANK('初评指标表'!S94,'初评指标表'!S:S,1),"")</f>
        <v>77</v>
      </c>
      <c r="T94" s="50">
        <f>'初评指标表'!T94</f>
        <v>2</v>
      </c>
      <c r="U94" s="50">
        <f>'初评指标表'!U94</f>
        <v>2</v>
      </c>
      <c r="V94" s="50">
        <f>'初评指标表'!V94</f>
        <v>1</v>
      </c>
      <c r="W94" s="50">
        <f>'初评指标表'!W94</f>
        <v>1</v>
      </c>
      <c r="X94" s="50">
        <f>'初评指标表'!X94</f>
        <v>2</v>
      </c>
      <c r="Y94" s="51"/>
      <c r="Z94" s="51"/>
      <c r="AA94" s="51"/>
      <c r="AB94" s="51"/>
      <c r="AC94" s="51"/>
      <c r="AD94" s="51"/>
      <c r="AE94" s="51"/>
      <c r="AF94" s="51"/>
      <c r="AG94" s="51"/>
    </row>
    <row r="95" spans="1:33" s="4" customFormat="1" ht="24.75" customHeight="1">
      <c r="A95" s="7">
        <v>92</v>
      </c>
      <c r="B95" s="15" t="s">
        <v>342</v>
      </c>
      <c r="C95" s="15" t="s">
        <v>345</v>
      </c>
      <c r="D95" s="7" t="s">
        <v>346</v>
      </c>
      <c r="E95" s="7">
        <v>13729034112</v>
      </c>
      <c r="F95" s="15" t="s">
        <v>177</v>
      </c>
      <c r="G95" s="48">
        <f>IF('初评指标表'!G95&lt;&gt;"",RANK('初评指标表'!G95,'初评指标表'!G:G,1),"")</f>
        <v>91</v>
      </c>
      <c r="H95" s="48">
        <f>IF('初评指标表'!H95&lt;&gt;"",RANK('初评指标表'!H95,'初评指标表'!H:H,1),"")</f>
        <v>86</v>
      </c>
      <c r="I95" s="48">
        <f>IF('初评指标表'!I95&lt;&gt;"",RANK('初评指标表'!I95,'初评指标表'!I:I,1),"")</f>
        <v>111</v>
      </c>
      <c r="J95" s="48">
        <f>IF('初评指标表'!J95&lt;&gt;"",RANK('初评指标表'!J95,'初评指标表'!J:J,1),"")</f>
        <v>35</v>
      </c>
      <c r="K95" s="48">
        <f>IF('初评指标表'!K95&lt;&gt;"",RANK('初评指标表'!K95,'初评指标表'!K:K,1),"")</f>
        <v>23</v>
      </c>
      <c r="L95" s="50">
        <f>'初评指标表'!L95</f>
        <v>1</v>
      </c>
      <c r="M95" s="50">
        <f>'初评指标表'!M95</f>
        <v>2</v>
      </c>
      <c r="N95" s="50">
        <f>'初评指标表'!N95</f>
        <v>1</v>
      </c>
      <c r="O95" s="50">
        <f>'初评指标表'!O95</f>
        <v>0</v>
      </c>
      <c r="P95" s="48">
        <f>IF('初评指标表'!P95&lt;&gt;"",RANK('初评指标表'!P95,'初评指标表'!P:P,1),"")</f>
        <v>60</v>
      </c>
      <c r="Q95" s="48">
        <f>IF('初评指标表'!Q95&lt;&gt;"",RANK('初评指标表'!Q95,'初评指标表'!Q:Q,1),"")</f>
        <v>59</v>
      </c>
      <c r="R95" s="48">
        <f>IF('初评指标表'!R95&lt;&gt;"",RANK('初评指标表'!R95,'初评指标表'!R:R,1),"")</f>
        <v>75</v>
      </c>
      <c r="S95" s="48">
        <f>IF('初评指标表'!S95&lt;&gt;"",RANK('初评指标表'!S95,'初评指标表'!S:S,1),"")</f>
        <v>93</v>
      </c>
      <c r="T95" s="50">
        <f>'初评指标表'!T95</f>
        <v>2</v>
      </c>
      <c r="U95" s="50">
        <f>'初评指标表'!U95</f>
        <v>2</v>
      </c>
      <c r="V95" s="50">
        <f>'初评指标表'!V95</f>
        <v>0</v>
      </c>
      <c r="W95" s="50">
        <f>'初评指标表'!W95</f>
        <v>2</v>
      </c>
      <c r="X95" s="50">
        <f>'初评指标表'!X95</f>
        <v>2</v>
      </c>
      <c r="Y95" s="51"/>
      <c r="Z95" s="51"/>
      <c r="AA95" s="51"/>
      <c r="AB95" s="51"/>
      <c r="AC95" s="51"/>
      <c r="AD95" s="51"/>
      <c r="AE95" s="51"/>
      <c r="AF95" s="51"/>
      <c r="AG95" s="51"/>
    </row>
    <row r="96" spans="1:33" s="4" customFormat="1" ht="24.75" customHeight="1">
      <c r="A96" s="7">
        <v>93</v>
      </c>
      <c r="B96" s="15" t="s">
        <v>347</v>
      </c>
      <c r="C96" s="15" t="s">
        <v>348</v>
      </c>
      <c r="D96" s="7" t="s">
        <v>349</v>
      </c>
      <c r="E96" s="7" t="s">
        <v>350</v>
      </c>
      <c r="F96" s="15" t="s">
        <v>127</v>
      </c>
      <c r="G96" s="48">
        <f>IF('初评指标表'!G96&lt;&gt;"",RANK('初评指标表'!G96,'初评指标表'!G:G,1),"")</f>
        <v>46</v>
      </c>
      <c r="H96" s="48">
        <f>IF('初评指标表'!H96&lt;&gt;"",RANK('初评指标表'!H96,'初评指标表'!H:H,1),"")</f>
        <v>29</v>
      </c>
      <c r="I96" s="48">
        <f>IF('初评指标表'!I96&lt;&gt;"",RANK('初评指标表'!I96,'初评指标表'!I:I,1),"")</f>
        <v>36</v>
      </c>
      <c r="J96" s="48">
        <f>IF('初评指标表'!J96&lt;&gt;"",RANK('初评指标表'!J96,'初评指标表'!J:J,1),"")</f>
        <v>25</v>
      </c>
      <c r="K96" s="48">
        <f>IF('初评指标表'!K96&lt;&gt;"",RANK('初评指标表'!K96,'初评指标表'!K:K,1),"")</f>
        <v>58</v>
      </c>
      <c r="L96" s="50">
        <f>'初评指标表'!L96</f>
        <v>3</v>
      </c>
      <c r="M96" s="50">
        <f>'初评指标表'!M96</f>
        <v>2</v>
      </c>
      <c r="N96" s="50">
        <f>'初评指标表'!N96</f>
        <v>1</v>
      </c>
      <c r="O96" s="50">
        <f>'初评指标表'!O96</f>
        <v>1</v>
      </c>
      <c r="P96" s="48">
        <f>IF('初评指标表'!P96&lt;&gt;"",RANK('初评指标表'!P96,'初评指标表'!P:P,1),"")</f>
        <v>26</v>
      </c>
      <c r="Q96" s="48">
        <f>IF('初评指标表'!Q96&lt;&gt;"",RANK('初评指标表'!Q96,'初评指标表'!Q:Q,1),"")</f>
        <v>33</v>
      </c>
      <c r="R96" s="48">
        <f>IF('初评指标表'!R96&lt;&gt;"",RANK('初评指标表'!R96,'初评指标表'!R:R,1),"")</f>
        <v>25</v>
      </c>
      <c r="S96" s="48">
        <f>IF('初评指标表'!S96&lt;&gt;"",RANK('初评指标表'!S96,'初评指标表'!S:S,1),"")</f>
        <v>24</v>
      </c>
      <c r="T96" s="50">
        <f>'初评指标表'!T96</f>
        <v>3</v>
      </c>
      <c r="U96" s="50">
        <f>'初评指标表'!U96</f>
        <v>2</v>
      </c>
      <c r="V96" s="50">
        <f>'初评指标表'!V96</f>
        <v>2</v>
      </c>
      <c r="W96" s="50">
        <f>'初评指标表'!W96</f>
        <v>3</v>
      </c>
      <c r="X96" s="50">
        <f>'初评指标表'!X96</f>
        <v>3</v>
      </c>
      <c r="Y96" s="51"/>
      <c r="Z96" s="51"/>
      <c r="AA96" s="51"/>
      <c r="AB96" s="51"/>
      <c r="AC96" s="51"/>
      <c r="AD96" s="51"/>
      <c r="AE96" s="51"/>
      <c r="AF96" s="51"/>
      <c r="AG96" s="51"/>
    </row>
    <row r="97" spans="1:33" s="4" customFormat="1" ht="24.75" customHeight="1">
      <c r="A97" s="7">
        <v>94</v>
      </c>
      <c r="B97" s="15" t="s">
        <v>347</v>
      </c>
      <c r="C97" s="15" t="s">
        <v>351</v>
      </c>
      <c r="D97" s="7" t="s">
        <v>352</v>
      </c>
      <c r="E97" s="7">
        <v>13527092502</v>
      </c>
      <c r="F97" s="15" t="s">
        <v>177</v>
      </c>
      <c r="G97" s="48">
        <f>IF('初评指标表'!G97&lt;&gt;"",RANK('初评指标表'!G97,'初评指标表'!G:G,1),"")</f>
        <v>24</v>
      </c>
      <c r="H97" s="48">
        <f>IF('初评指标表'!H97&lt;&gt;"",RANK('初评指标表'!H97,'初评指标表'!H:H,1),"")</f>
        <v>5</v>
      </c>
      <c r="I97" s="48">
        <f>IF('初评指标表'!I97&lt;&gt;"",RANK('初评指标表'!I97,'初评指标表'!I:I,1),"")</f>
        <v>2</v>
      </c>
      <c r="J97" s="48">
        <f>IF('初评指标表'!J97&lt;&gt;"",RANK('初评指标表'!J97,'初评指标表'!J:J,1),"")</f>
        <v>31</v>
      </c>
      <c r="K97" s="48">
        <f>IF('初评指标表'!K97&lt;&gt;"",RANK('初评指标表'!K97,'初评指标表'!K:K,1),"")</f>
        <v>1</v>
      </c>
      <c r="L97" s="50">
        <f>'初评指标表'!L97</f>
        <v>2</v>
      </c>
      <c r="M97" s="50">
        <f>'初评指标表'!M97</f>
        <v>3</v>
      </c>
      <c r="N97" s="50">
        <f>'初评指标表'!N97</f>
        <v>1</v>
      </c>
      <c r="O97" s="50">
        <f>'初评指标表'!O97</f>
        <v>1</v>
      </c>
      <c r="P97" s="48">
        <f>IF('初评指标表'!P97&lt;&gt;"",RANK('初评指标表'!P97,'初评指标表'!P:P,1),"")</f>
        <v>33</v>
      </c>
      <c r="Q97" s="48">
        <f>IF('初评指标表'!Q97&lt;&gt;"",RANK('初评指标表'!Q97,'初评指标表'!Q:Q,1),"")</f>
        <v>34</v>
      </c>
      <c r="R97" s="48">
        <f>IF('初评指标表'!R97&lt;&gt;"",RANK('初评指标表'!R97,'初评指标表'!R:R,1),"")</f>
        <v>51</v>
      </c>
      <c r="S97" s="48">
        <f>IF('初评指标表'!S97&lt;&gt;"",RANK('初评指标表'!S97,'初评指标表'!S:S,1),"")</f>
        <v>6</v>
      </c>
      <c r="T97" s="50">
        <f>'初评指标表'!T97</f>
        <v>3</v>
      </c>
      <c r="U97" s="50">
        <f>'初评指标表'!U97</f>
        <v>2</v>
      </c>
      <c r="V97" s="50">
        <f>'初评指标表'!V97</f>
        <v>2</v>
      </c>
      <c r="W97" s="50">
        <f>'初评指标表'!W97</f>
        <v>3</v>
      </c>
      <c r="X97" s="50">
        <f>'初评指标表'!X97</f>
        <v>3</v>
      </c>
      <c r="Y97" s="51"/>
      <c r="Z97" s="51"/>
      <c r="AA97" s="51"/>
      <c r="AB97" s="51"/>
      <c r="AC97" s="51"/>
      <c r="AD97" s="51"/>
      <c r="AE97" s="51"/>
      <c r="AF97" s="51"/>
      <c r="AG97" s="51"/>
    </row>
    <row r="98" spans="1:33" s="4" customFormat="1" ht="24.75" customHeight="1">
      <c r="A98" s="7">
        <v>95</v>
      </c>
      <c r="B98" s="15" t="s">
        <v>347</v>
      </c>
      <c r="C98" s="15" t="s">
        <v>353</v>
      </c>
      <c r="D98" s="7" t="s">
        <v>354</v>
      </c>
      <c r="E98" s="7">
        <v>13450195383</v>
      </c>
      <c r="F98" s="15" t="s">
        <v>177</v>
      </c>
      <c r="G98" s="48">
        <f>IF('初评指标表'!G98&lt;&gt;"",RANK('初评指标表'!G98,'初评指标表'!G:G,1),"")</f>
        <v>60</v>
      </c>
      <c r="H98" s="48">
        <f>IF('初评指标表'!H98&lt;&gt;"",RANK('初评指标表'!H98,'初评指标表'!H:H,1),"")</f>
        <v>60</v>
      </c>
      <c r="I98" s="48">
        <f>IF('初评指标表'!I98&lt;&gt;"",RANK('初评指标表'!I98,'初评指标表'!I:I,1),"")</f>
        <v>100</v>
      </c>
      <c r="J98" s="48">
        <f>IF('初评指标表'!J98&lt;&gt;"",RANK('初评指标表'!J98,'初评指标表'!J:J,1),"")</f>
        <v>21</v>
      </c>
      <c r="K98" s="48">
        <f>IF('初评指标表'!K98&lt;&gt;"",RANK('初评指标表'!K98,'初评指标表'!K:K,1),"")</f>
        <v>1</v>
      </c>
      <c r="L98" s="50">
        <f>'初评指标表'!L98</f>
        <v>2</v>
      </c>
      <c r="M98" s="50">
        <f>'初评指标表'!M98</f>
        <v>2</v>
      </c>
      <c r="N98" s="50">
        <f>'初评指标表'!N98</f>
        <v>1</v>
      </c>
      <c r="O98" s="50">
        <f>'初评指标表'!O98</f>
        <v>1</v>
      </c>
      <c r="P98" s="48">
        <f>IF('初评指标表'!P98&lt;&gt;"",RANK('初评指标表'!P98,'初评指标表'!P:P,1),"")</f>
        <v>54</v>
      </c>
      <c r="Q98" s="48">
        <f>IF('初评指标表'!Q98&lt;&gt;"",RANK('初评指标表'!Q98,'初评指标表'!Q:Q,1),"")</f>
        <v>58</v>
      </c>
      <c r="R98" s="48">
        <f>IF('初评指标表'!R98&lt;&gt;"",RANK('初评指标表'!R98,'初评指标表'!R:R,1),"")</f>
        <v>99</v>
      </c>
      <c r="S98" s="48">
        <f>IF('初评指标表'!S98&lt;&gt;"",RANK('初评指标表'!S98,'初评指标表'!S:S,1),"")</f>
        <v>98</v>
      </c>
      <c r="T98" s="50">
        <f>'初评指标表'!T98</f>
        <v>2</v>
      </c>
      <c r="U98" s="50">
        <f>'初评指标表'!U98</f>
        <v>2</v>
      </c>
      <c r="V98" s="50">
        <f>'初评指标表'!V98</f>
        <v>2</v>
      </c>
      <c r="W98" s="50">
        <f>'初评指标表'!W98</f>
        <v>2</v>
      </c>
      <c r="X98" s="50">
        <f>'初评指标表'!X98</f>
        <v>3</v>
      </c>
      <c r="Y98" s="51"/>
      <c r="Z98" s="51"/>
      <c r="AA98" s="51"/>
      <c r="AB98" s="51"/>
      <c r="AC98" s="51"/>
      <c r="AD98" s="51"/>
      <c r="AE98" s="51"/>
      <c r="AF98" s="51"/>
      <c r="AG98" s="51"/>
    </row>
    <row r="99" spans="1:33" s="4" customFormat="1" ht="24.75" customHeight="1">
      <c r="A99" s="7">
        <v>96</v>
      </c>
      <c r="B99" s="15" t="s">
        <v>347</v>
      </c>
      <c r="C99" s="15" t="s">
        <v>355</v>
      </c>
      <c r="D99" s="7" t="s">
        <v>356</v>
      </c>
      <c r="E99" s="7">
        <v>13824635495</v>
      </c>
      <c r="F99" s="15" t="s">
        <v>195</v>
      </c>
      <c r="G99" s="48">
        <f>IF('初评指标表'!G99&lt;&gt;"",RANK('初评指标表'!G99,'初评指标表'!G:G,1),"")</f>
        <v>80</v>
      </c>
      <c r="H99" s="48">
        <f>IF('初评指标表'!H99&lt;&gt;"",RANK('初评指标表'!H99,'初评指标表'!H:H,1),"")</f>
        <v>43</v>
      </c>
      <c r="I99" s="48">
        <f>IF('初评指标表'!I99&lt;&gt;"",RANK('初评指标表'!I99,'初评指标表'!I:I,1),"")</f>
        <v>88</v>
      </c>
      <c r="J99" s="48">
        <f>IF('初评指标表'!J99&lt;&gt;"",RANK('初评指标表'!J99,'初评指标表'!J:J,1),"")</f>
        <v>114</v>
      </c>
      <c r="K99" s="48">
        <f>IF('初评指标表'!K99&lt;&gt;"",RANK('初评指标表'!K99,'初评指标表'!K:K,1),"")</f>
        <v>112</v>
      </c>
      <c r="L99" s="50">
        <f>'初评指标表'!L99</f>
        <v>3</v>
      </c>
      <c r="M99" s="50">
        <f>'初评指标表'!M99</f>
        <v>0</v>
      </c>
      <c r="N99" s="50">
        <f>'初评指标表'!N99</f>
        <v>1</v>
      </c>
      <c r="O99" s="50">
        <f>'初评指标表'!O99</f>
        <v>0</v>
      </c>
      <c r="P99" s="48">
        <f>IF('初评指标表'!P99&lt;&gt;"",RANK('初评指标表'!P99,'初评指标表'!P:P,1),"")</f>
        <v>93</v>
      </c>
      <c r="Q99" s="48">
        <f>IF('初评指标表'!Q99&lt;&gt;"",RANK('初评指标表'!Q99,'初评指标表'!Q:Q,1),"")</f>
        <v>86</v>
      </c>
      <c r="R99" s="48">
        <f>IF('初评指标表'!R99&lt;&gt;"",RANK('初评指标表'!R99,'初评指标表'!R:R,1),"")</f>
        <v>80</v>
      </c>
      <c r="S99" s="48">
        <f>IF('初评指标表'!S99&lt;&gt;"",RANK('初评指标表'!S99,'初评指标表'!S:S,1),"")</f>
        <v>18</v>
      </c>
      <c r="T99" s="50">
        <f>'初评指标表'!T99</f>
        <v>2</v>
      </c>
      <c r="U99" s="50">
        <f>'初评指标表'!U99</f>
        <v>2</v>
      </c>
      <c r="V99" s="50">
        <f>'初评指标表'!V99</f>
        <v>0</v>
      </c>
      <c r="W99" s="50">
        <f>'初评指标表'!W99</f>
        <v>0</v>
      </c>
      <c r="X99" s="50">
        <f>'初评指标表'!X99</f>
        <v>3</v>
      </c>
      <c r="Y99" s="51"/>
      <c r="Z99" s="51"/>
      <c r="AA99" s="51"/>
      <c r="AB99" s="51"/>
      <c r="AC99" s="51"/>
      <c r="AD99" s="51"/>
      <c r="AE99" s="51"/>
      <c r="AF99" s="51"/>
      <c r="AG99" s="51"/>
    </row>
    <row r="100" spans="1:33" s="4" customFormat="1" ht="24.75" customHeight="1">
      <c r="A100" s="7">
        <v>97</v>
      </c>
      <c r="B100" s="15" t="s">
        <v>358</v>
      </c>
      <c r="C100" s="15" t="s">
        <v>359</v>
      </c>
      <c r="D100" s="7" t="s">
        <v>360</v>
      </c>
      <c r="E100" s="7">
        <v>13927637171</v>
      </c>
      <c r="F100" s="15" t="s">
        <v>166</v>
      </c>
      <c r="G100" s="48">
        <f>IF('初评指标表'!G100&lt;&gt;"",RANK('初评指标表'!G100,'初评指标表'!G:G,1),"")</f>
        <v>82</v>
      </c>
      <c r="H100" s="48">
        <f>IF('初评指标表'!H100&lt;&gt;"",RANK('初评指标表'!H100,'初评指标表'!H:H,1),"")</f>
        <v>64</v>
      </c>
      <c r="I100" s="48">
        <f>IF('初评指标表'!I100&lt;&gt;"",RANK('初评指标表'!I100,'初评指标表'!I:I,1),"")</f>
        <v>10</v>
      </c>
      <c r="J100" s="48">
        <f>IF('初评指标表'!J100&lt;&gt;"",RANK('初评指标表'!J100,'初评指标表'!J:J,1),"")</f>
        <v>91</v>
      </c>
      <c r="K100" s="48">
        <f>IF('初评指标表'!K100&lt;&gt;"",RANK('初评指标表'!K100,'初评指标表'!K:K,1),"")</f>
        <v>55</v>
      </c>
      <c r="L100" s="50">
        <f>'初评指标表'!L100</f>
        <v>3</v>
      </c>
      <c r="M100" s="50">
        <f>'初评指标表'!M100</f>
        <v>2</v>
      </c>
      <c r="N100" s="50">
        <f>'初评指标表'!N100</f>
        <v>1</v>
      </c>
      <c r="O100" s="50">
        <f>'初评指标表'!O100</f>
        <v>0</v>
      </c>
      <c r="P100" s="48">
        <f>IF('初评指标表'!P100&lt;&gt;"",RANK('初评指标表'!P100,'初评指标表'!P:P,1),"")</f>
        <v>73</v>
      </c>
      <c r="Q100" s="48">
        <f>IF('初评指标表'!Q100&lt;&gt;"",RANK('初评指标表'!Q100,'初评指标表'!Q:Q,1),"")</f>
        <v>5</v>
      </c>
      <c r="R100" s="48">
        <f>IF('初评指标表'!R100&lt;&gt;"",RANK('初评指标表'!R100,'初评指标表'!R:R,1),"")</f>
        <v>15</v>
      </c>
      <c r="S100" s="48">
        <f>IF('初评指标表'!S100&lt;&gt;"",RANK('初评指标表'!S100,'初评指标表'!S:S,1),"")</f>
        <v>29</v>
      </c>
      <c r="T100" s="50">
        <f>'初评指标表'!T100</f>
        <v>3</v>
      </c>
      <c r="U100" s="50">
        <f>'初评指标表'!U100</f>
        <v>2</v>
      </c>
      <c r="V100" s="50">
        <f>'初评指标表'!V100</f>
        <v>2</v>
      </c>
      <c r="W100" s="50">
        <f>'初评指标表'!W100</f>
        <v>2</v>
      </c>
      <c r="X100" s="50">
        <f>'初评指标表'!X100</f>
        <v>3</v>
      </c>
      <c r="Y100" s="51"/>
      <c r="Z100" s="51"/>
      <c r="AA100" s="51"/>
      <c r="AB100" s="51"/>
      <c r="AC100" s="51"/>
      <c r="AD100" s="51"/>
      <c r="AE100" s="51"/>
      <c r="AF100" s="51"/>
      <c r="AG100" s="51"/>
    </row>
    <row r="101" spans="1:33" s="4" customFormat="1" ht="24.75" customHeight="1">
      <c r="A101" s="7">
        <v>98</v>
      </c>
      <c r="B101" s="15" t="s">
        <v>361</v>
      </c>
      <c r="C101" s="15" t="s">
        <v>362</v>
      </c>
      <c r="D101" s="7" t="s">
        <v>363</v>
      </c>
      <c r="E101" s="7">
        <v>13435559814</v>
      </c>
      <c r="F101" s="15" t="s">
        <v>127</v>
      </c>
      <c r="G101" s="48">
        <f>IF('初评指标表'!G101&lt;&gt;"",RANK('初评指标表'!G101,'初评指标表'!G:G,1),"")</f>
        <v>44</v>
      </c>
      <c r="H101" s="48">
        <f>IF('初评指标表'!H101&lt;&gt;"",RANK('初评指标表'!H101,'初评指标表'!H:H,1),"")</f>
        <v>35</v>
      </c>
      <c r="I101" s="48">
        <f>IF('初评指标表'!I101&lt;&gt;"",RANK('初评指标表'!I101,'初评指标表'!I:I,1),"")</f>
        <v>109</v>
      </c>
      <c r="J101" s="48">
        <f>IF('初评指标表'!J101&lt;&gt;"",RANK('初评指标表'!J101,'初评指标表'!J:J,1),"")</f>
        <v>27</v>
      </c>
      <c r="K101" s="48">
        <f>IF('初评指标表'!K101&lt;&gt;"",RANK('初评指标表'!K101,'初评指标表'!K:K,1),"")</f>
        <v>60</v>
      </c>
      <c r="L101" s="50">
        <f>'初评指标表'!L101</f>
        <v>1</v>
      </c>
      <c r="M101" s="50">
        <f>'初评指标表'!M101</f>
        <v>2</v>
      </c>
      <c r="N101" s="50">
        <f>'初评指标表'!N101</f>
        <v>1</v>
      </c>
      <c r="O101" s="50">
        <f>'初评指标表'!O101</f>
        <v>1</v>
      </c>
      <c r="P101" s="48">
        <f>IF('初评指标表'!P101&lt;&gt;"",RANK('初评指标表'!P101,'初评指标表'!P:P,1),"")</f>
        <v>63</v>
      </c>
      <c r="Q101" s="48">
        <f>IF('初评指标表'!Q101&lt;&gt;"",RANK('初评指标表'!Q101,'初评指标表'!Q:Q,1),"")</f>
        <v>55</v>
      </c>
      <c r="R101" s="48">
        <f>IF('初评指标表'!R101&lt;&gt;"",RANK('初评指标表'!R101,'初评指标表'!R:R,1),"")</f>
        <v>26</v>
      </c>
      <c r="S101" s="48">
        <f>IF('初评指标表'!S101&lt;&gt;"",RANK('初评指标表'!S101,'初评指标表'!S:S,1),"")</f>
        <v>10</v>
      </c>
      <c r="T101" s="50">
        <f>'初评指标表'!T101</f>
        <v>3</v>
      </c>
      <c r="U101" s="50">
        <f>'初评指标表'!U101</f>
        <v>2</v>
      </c>
      <c r="V101" s="50">
        <f>'初评指标表'!V101</f>
        <v>1</v>
      </c>
      <c r="W101" s="50">
        <f>'初评指标表'!W101</f>
        <v>1</v>
      </c>
      <c r="X101" s="50">
        <f>'初评指标表'!X101</f>
        <v>3</v>
      </c>
      <c r="Y101" s="51"/>
      <c r="Z101" s="51"/>
      <c r="AA101" s="51"/>
      <c r="AB101" s="51"/>
      <c r="AC101" s="51"/>
      <c r="AD101" s="51"/>
      <c r="AE101" s="51"/>
      <c r="AF101" s="51"/>
      <c r="AG101" s="51"/>
    </row>
    <row r="102" spans="1:33" s="4" customFormat="1" ht="24.75" customHeight="1">
      <c r="A102" s="7">
        <v>99</v>
      </c>
      <c r="B102" s="15" t="s">
        <v>361</v>
      </c>
      <c r="C102" s="15" t="s">
        <v>364</v>
      </c>
      <c r="D102" s="7" t="s">
        <v>365</v>
      </c>
      <c r="E102" s="7" t="s">
        <v>366</v>
      </c>
      <c r="F102" s="15" t="s">
        <v>127</v>
      </c>
      <c r="G102" s="48">
        <f>IF('初评指标表'!G102&lt;&gt;"",RANK('初评指标表'!G102,'初评指标表'!G:G,1),"")</f>
        <v>41</v>
      </c>
      <c r="H102" s="48">
        <f>IF('初评指标表'!H102&lt;&gt;"",RANK('初评指标表'!H102,'初评指标表'!H:H,1),"")</f>
        <v>84</v>
      </c>
      <c r="I102" s="48">
        <f>IF('初评指标表'!I102&lt;&gt;"",RANK('初评指标表'!I102,'初评指标表'!I:I,1),"")</f>
        <v>51</v>
      </c>
      <c r="J102" s="48">
        <f>IF('初评指标表'!J102&lt;&gt;"",RANK('初评指标表'!J102,'初评指标表'!J:J,1),"")</f>
        <v>28</v>
      </c>
      <c r="K102" s="48">
        <f>IF('初评指标表'!K102&lt;&gt;"",RANK('初评指标表'!K102,'初评指标表'!K:K,1),"")</f>
        <v>48</v>
      </c>
      <c r="L102" s="50">
        <f>'初评指标表'!L102</f>
        <v>0</v>
      </c>
      <c r="M102" s="50">
        <f>'初评指标表'!M102</f>
        <v>2</v>
      </c>
      <c r="N102" s="50">
        <f>'初评指标表'!N102</f>
        <v>1</v>
      </c>
      <c r="O102" s="50">
        <f>'初评指标表'!O102</f>
        <v>0</v>
      </c>
      <c r="P102" s="48">
        <f>IF('初评指标表'!P102&lt;&gt;"",RANK('初评指标表'!P102,'初评指标表'!P:P,1),"")</f>
        <v>9</v>
      </c>
      <c r="Q102" s="48">
        <f>IF('初评指标表'!Q102&lt;&gt;"",RANK('初评指标表'!Q102,'初评指标表'!Q:Q,1),"")</f>
        <v>19</v>
      </c>
      <c r="R102" s="48">
        <f>IF('初评指标表'!R102&lt;&gt;"",RANK('初评指标表'!R102,'初评指标表'!R:R,1),"")</f>
        <v>74</v>
      </c>
      <c r="S102" s="48">
        <f>IF('初评指标表'!S102&lt;&gt;"",RANK('初评指标表'!S102,'初评指标表'!S:S,1),"")</f>
        <v>106</v>
      </c>
      <c r="T102" s="50">
        <f>'初评指标表'!T102</f>
        <v>2</v>
      </c>
      <c r="U102" s="50">
        <f>'初评指标表'!U102</f>
        <v>1</v>
      </c>
      <c r="V102" s="50">
        <f>'初评指标表'!V102</f>
        <v>1</v>
      </c>
      <c r="W102" s="50">
        <f>'初评指标表'!W102</f>
        <v>1</v>
      </c>
      <c r="X102" s="50">
        <f>'初评指标表'!X102</f>
        <v>2</v>
      </c>
      <c r="Y102" s="51"/>
      <c r="Z102" s="51"/>
      <c r="AA102" s="51"/>
      <c r="AB102" s="51"/>
      <c r="AC102" s="51"/>
      <c r="AD102" s="51"/>
      <c r="AE102" s="51"/>
      <c r="AF102" s="51"/>
      <c r="AG102" s="51"/>
    </row>
    <row r="103" spans="1:33" s="4" customFormat="1" ht="24.75" customHeight="1">
      <c r="A103" s="7">
        <v>100</v>
      </c>
      <c r="B103" s="15" t="s">
        <v>361</v>
      </c>
      <c r="C103" s="15" t="s">
        <v>367</v>
      </c>
      <c r="D103" s="7" t="s">
        <v>368</v>
      </c>
      <c r="E103" s="7">
        <v>15816198993</v>
      </c>
      <c r="F103" s="15" t="s">
        <v>161</v>
      </c>
      <c r="G103" s="48">
        <f>IF('初评指标表'!G103&lt;&gt;"",RANK('初评指标表'!G103,'初评指标表'!G:G,1),"")</f>
        <v>13</v>
      </c>
      <c r="H103" s="48">
        <f>IF('初评指标表'!H103&lt;&gt;"",RANK('初评指标表'!H103,'初评指标表'!H:H,1),"")</f>
        <v>37</v>
      </c>
      <c r="I103" s="48">
        <f>IF('初评指标表'!I103&lt;&gt;"",RANK('初评指标表'!I103,'初评指标表'!I:I,1),"")</f>
        <v>97</v>
      </c>
      <c r="J103" s="48">
        <f>IF('初评指标表'!J103&lt;&gt;"",RANK('初评指标表'!J103,'初评指标表'!J:J,1),"")</f>
        <v>38</v>
      </c>
      <c r="K103" s="48">
        <f>IF('初评指标表'!K103&lt;&gt;"",RANK('初评指标表'!K103,'初评指标表'!K:K,1),"")</f>
        <v>38</v>
      </c>
      <c r="L103" s="50">
        <f>'初评指标表'!L103</f>
        <v>3</v>
      </c>
      <c r="M103" s="50">
        <f>'初评指标表'!M103</f>
        <v>1</v>
      </c>
      <c r="N103" s="50">
        <f>'初评指标表'!N103</f>
        <v>1</v>
      </c>
      <c r="O103" s="50">
        <f>'初评指标表'!O103</f>
        <v>0</v>
      </c>
      <c r="P103" s="48">
        <f>IF('初评指标表'!P103&lt;&gt;"",RANK('初评指标表'!P103,'初评指标表'!P:P,1),"")</f>
        <v>17</v>
      </c>
      <c r="Q103" s="48">
        <f>IF('初评指标表'!Q103&lt;&gt;"",RANK('初评指标表'!Q103,'初评指标表'!Q:Q,1),"")</f>
        <v>50</v>
      </c>
      <c r="R103" s="48">
        <f>IF('初评指标表'!R103&lt;&gt;"",RANK('初评指标表'!R103,'初评指标表'!R:R,1),"")</f>
        <v>42</v>
      </c>
      <c r="S103" s="48">
        <f>IF('初评指标表'!S103&lt;&gt;"",RANK('初评指标表'!S103,'初评指标表'!S:S,1),"")</f>
        <v>46</v>
      </c>
      <c r="T103" s="50">
        <f>'初评指标表'!T103</f>
        <v>2</v>
      </c>
      <c r="U103" s="50">
        <f>'初评指标表'!U103</f>
        <v>1</v>
      </c>
      <c r="V103" s="50">
        <f>'初评指标表'!V103</f>
        <v>1</v>
      </c>
      <c r="W103" s="50">
        <f>'初评指标表'!W103</f>
        <v>1</v>
      </c>
      <c r="X103" s="50">
        <f>'初评指标表'!X103</f>
        <v>2</v>
      </c>
      <c r="Y103" s="51"/>
      <c r="Z103" s="51"/>
      <c r="AA103" s="51"/>
      <c r="AB103" s="51"/>
      <c r="AC103" s="51"/>
      <c r="AD103" s="51"/>
      <c r="AE103" s="51"/>
      <c r="AF103" s="51"/>
      <c r="AG103" s="51"/>
    </row>
    <row r="104" spans="1:33" s="4" customFormat="1" ht="24.75" customHeight="1">
      <c r="A104" s="7">
        <v>101</v>
      </c>
      <c r="B104" s="15" t="s">
        <v>361</v>
      </c>
      <c r="C104" s="15" t="s">
        <v>369</v>
      </c>
      <c r="D104" s="7" t="s">
        <v>370</v>
      </c>
      <c r="E104" s="7">
        <v>13318921962</v>
      </c>
      <c r="F104" s="15" t="s">
        <v>156</v>
      </c>
      <c r="G104" s="48">
        <f>IF('初评指标表'!G104&lt;&gt;"",RANK('初评指标表'!G104,'初评指标表'!G:G,1),"")</f>
        <v>81</v>
      </c>
      <c r="H104" s="48">
        <f>IF('初评指标表'!H104&lt;&gt;"",RANK('初评指标表'!H104,'初评指标表'!H:H,1),"")</f>
        <v>70</v>
      </c>
      <c r="I104" s="48">
        <f>IF('初评指标表'!I104&lt;&gt;"",RANK('初评指标表'!I104,'初评指标表'!I:I,1),"")</f>
        <v>12</v>
      </c>
      <c r="J104" s="48">
        <f>IF('初评指标表'!J104&lt;&gt;"",RANK('初评指标表'!J104,'初评指标表'!J:J,1),"")</f>
        <v>65</v>
      </c>
      <c r="K104" s="48">
        <f>IF('初评指标表'!K104&lt;&gt;"",RANK('初评指标表'!K104,'初评指标表'!K:K,1),"")</f>
        <v>49</v>
      </c>
      <c r="L104" s="50">
        <f>'初评指标表'!L104</f>
        <v>2</v>
      </c>
      <c r="M104" s="50">
        <f>'初评指标表'!M104</f>
        <v>2</v>
      </c>
      <c r="N104" s="50">
        <f>'初评指标表'!N104</f>
        <v>1</v>
      </c>
      <c r="O104" s="50">
        <f>'初评指标表'!O104</f>
        <v>0</v>
      </c>
      <c r="P104" s="48">
        <f>IF('初评指标表'!P104&lt;&gt;"",RANK('初评指标表'!P104,'初评指标表'!P:P,1),"")</f>
        <v>72</v>
      </c>
      <c r="Q104" s="48">
        <f>IF('初评指标表'!Q104&lt;&gt;"",RANK('初评指标表'!Q104,'初评指标表'!Q:Q,1),"")</f>
        <v>47</v>
      </c>
      <c r="R104" s="48">
        <f>IF('初评指标表'!R104&lt;&gt;"",RANK('初评指标表'!R104,'初评指标表'!R:R,1),"")</f>
        <v>10</v>
      </c>
      <c r="S104" s="48">
        <f>IF('初评指标表'!S104&lt;&gt;"",RANK('初评指标表'!S104,'初评指标表'!S:S,1),"")</f>
        <v>32</v>
      </c>
      <c r="T104" s="50">
        <f>'初评指标表'!T104</f>
        <v>3</v>
      </c>
      <c r="U104" s="50">
        <f>'初评指标表'!U104</f>
        <v>2</v>
      </c>
      <c r="V104" s="50">
        <f>'初评指标表'!V104</f>
        <v>1</v>
      </c>
      <c r="W104" s="50">
        <f>'初评指标表'!W104</f>
        <v>1</v>
      </c>
      <c r="X104" s="50">
        <f>'初评指标表'!X104</f>
        <v>2</v>
      </c>
      <c r="Y104" s="51"/>
      <c r="Z104" s="51"/>
      <c r="AA104" s="51"/>
      <c r="AB104" s="51"/>
      <c r="AC104" s="51"/>
      <c r="AD104" s="51"/>
      <c r="AE104" s="51"/>
      <c r="AF104" s="51"/>
      <c r="AG104" s="51"/>
    </row>
    <row r="105" spans="1:33" s="4" customFormat="1" ht="24.75" customHeight="1">
      <c r="A105" s="7">
        <v>102</v>
      </c>
      <c r="B105" s="15" t="s">
        <v>361</v>
      </c>
      <c r="C105" s="15" t="s">
        <v>371</v>
      </c>
      <c r="D105" s="7" t="s">
        <v>372</v>
      </c>
      <c r="E105" s="7">
        <v>15876837378</v>
      </c>
      <c r="F105" s="15" t="s">
        <v>177</v>
      </c>
      <c r="G105" s="48">
        <f>IF('初评指标表'!G105&lt;&gt;"",RANK('初评指标表'!G105,'初评指标表'!G:G,1),"")</f>
        <v>7</v>
      </c>
      <c r="H105" s="48">
        <f>IF('初评指标表'!H105&lt;&gt;"",RANK('初评指标表'!H105,'初评指标表'!H:H,1),"")</f>
        <v>8</v>
      </c>
      <c r="I105" s="48">
        <f>IF('初评指标表'!I105&lt;&gt;"",RANK('初评指标表'!I105,'初评指标表'!I:I,1),"")</f>
        <v>99</v>
      </c>
      <c r="J105" s="48">
        <f>IF('初评指标表'!J105&lt;&gt;"",RANK('初评指标表'!J105,'初评指标表'!J:J,1),"")</f>
        <v>105</v>
      </c>
      <c r="K105" s="48">
        <f>IF('初评指标表'!K105&lt;&gt;"",RANK('初评指标表'!K105,'初评指标表'!K:K,1),"")</f>
        <v>102</v>
      </c>
      <c r="L105" s="50">
        <f>'初评指标表'!L105</f>
        <v>1</v>
      </c>
      <c r="M105" s="50">
        <f>'初评指标表'!M105</f>
        <v>2</v>
      </c>
      <c r="N105" s="50">
        <f>'初评指标表'!N105</f>
        <v>1</v>
      </c>
      <c r="O105" s="50">
        <f>'初评指标表'!O105</f>
        <v>0</v>
      </c>
      <c r="P105" s="48">
        <f>IF('初评指标表'!P105&lt;&gt;"",RANK('初评指标表'!P105,'初评指标表'!P:P,1),"")</f>
        <v>80</v>
      </c>
      <c r="Q105" s="48">
        <f>IF('初评指标表'!Q105&lt;&gt;"",RANK('初评指标表'!Q105,'初评指标表'!Q:Q,1),"")</f>
        <v>73</v>
      </c>
      <c r="R105" s="48">
        <f>IF('初评指标表'!R105&lt;&gt;"",RANK('初评指标表'!R105,'初评指标表'!R:R,1),"")</f>
        <v>91</v>
      </c>
      <c r="S105" s="48">
        <f>IF('初评指标表'!S105&lt;&gt;"",RANK('初评指标表'!S105,'初评指标表'!S:S,1),"")</f>
        <v>12</v>
      </c>
      <c r="T105" s="50">
        <f>'初评指标表'!T105</f>
        <v>2</v>
      </c>
      <c r="U105" s="50">
        <f>'初评指标表'!U105</f>
        <v>2</v>
      </c>
      <c r="V105" s="50">
        <f>'初评指标表'!V105</f>
        <v>1</v>
      </c>
      <c r="W105" s="50">
        <f>'初评指标表'!W105</f>
        <v>0</v>
      </c>
      <c r="X105" s="50">
        <f>'初评指标表'!X105</f>
        <v>2</v>
      </c>
      <c r="Y105" s="51"/>
      <c r="Z105" s="51"/>
      <c r="AA105" s="51"/>
      <c r="AB105" s="51"/>
      <c r="AC105" s="51"/>
      <c r="AD105" s="51"/>
      <c r="AE105" s="51"/>
      <c r="AF105" s="51"/>
      <c r="AG105" s="51"/>
    </row>
    <row r="106" spans="1:33" s="4" customFormat="1" ht="24.75" customHeight="1">
      <c r="A106" s="7">
        <v>103</v>
      </c>
      <c r="B106" s="15" t="s">
        <v>373</v>
      </c>
      <c r="C106" s="15" t="s">
        <v>374</v>
      </c>
      <c r="D106" s="7" t="s">
        <v>375</v>
      </c>
      <c r="E106" s="7">
        <v>13802312668</v>
      </c>
      <c r="F106" s="15" t="s">
        <v>207</v>
      </c>
      <c r="G106" s="48">
        <f>IF('初评指标表'!G106&lt;&gt;"",RANK('初评指标表'!G106,'初评指标表'!G:G,1),"")</f>
        <v>45</v>
      </c>
      <c r="H106" s="48">
        <f>IF('初评指标表'!H106&lt;&gt;"",RANK('初评指标表'!H106,'初评指标表'!H:H,1),"")</f>
        <v>77</v>
      </c>
      <c r="I106" s="48">
        <f>IF('初评指标表'!I106&lt;&gt;"",RANK('初评指标表'!I106,'初评指标表'!I:I,1),"")</f>
        <v>55</v>
      </c>
      <c r="J106" s="48">
        <f>IF('初评指标表'!J106&lt;&gt;"",RANK('初评指标表'!J106,'初评指标表'!J:J,1),"")</f>
        <v>56</v>
      </c>
      <c r="K106" s="48">
        <f>IF('初评指标表'!K106&lt;&gt;"",RANK('初评指标表'!K106,'初评指标表'!K:K,1),"")</f>
        <v>41</v>
      </c>
      <c r="L106" s="50">
        <f>'初评指标表'!L106</f>
        <v>0</v>
      </c>
      <c r="M106" s="50">
        <f>'初评指标表'!M106</f>
        <v>2</v>
      </c>
      <c r="N106" s="50">
        <f>'初评指标表'!N106</f>
        <v>1</v>
      </c>
      <c r="O106" s="50">
        <f>'初评指标表'!O106</f>
        <v>0</v>
      </c>
      <c r="P106" s="48">
        <f>IF('初评指标表'!P106&lt;&gt;"",RANK('初评指标表'!P106,'初评指标表'!P:P,1),"")</f>
        <v>40</v>
      </c>
      <c r="Q106" s="48">
        <f>IF('初评指标表'!Q106&lt;&gt;"",RANK('初评指标表'!Q106,'初评指标表'!Q:Q,1),"")</f>
        <v>79</v>
      </c>
      <c r="R106" s="48">
        <f>IF('初评指标表'!R106&lt;&gt;"",RANK('初评指标表'!R106,'初评指标表'!R:R,1),"")</f>
        <v>19</v>
      </c>
      <c r="S106" s="48">
        <f>IF('初评指标表'!S106&lt;&gt;"",RANK('初评指标表'!S106,'初评指标表'!S:S,1),"")</f>
        <v>61</v>
      </c>
      <c r="T106" s="50">
        <f>'初评指标表'!T106</f>
        <v>2</v>
      </c>
      <c r="U106" s="50">
        <f>'初评指标表'!U106</f>
        <v>2</v>
      </c>
      <c r="V106" s="50">
        <f>'初评指标表'!V106</f>
        <v>1</v>
      </c>
      <c r="W106" s="50">
        <f>'初评指标表'!W106</f>
        <v>0</v>
      </c>
      <c r="X106" s="50">
        <f>'初评指标表'!X106</f>
        <v>2</v>
      </c>
      <c r="Y106" s="51"/>
      <c r="Z106" s="51"/>
      <c r="AA106" s="51"/>
      <c r="AB106" s="51"/>
      <c r="AC106" s="51"/>
      <c r="AD106" s="51"/>
      <c r="AE106" s="51"/>
      <c r="AF106" s="51"/>
      <c r="AG106" s="51"/>
    </row>
    <row r="107" spans="1:33" s="4" customFormat="1" ht="24.75" customHeight="1">
      <c r="A107" s="7">
        <v>104</v>
      </c>
      <c r="B107" s="15" t="s">
        <v>373</v>
      </c>
      <c r="C107" s="15" t="s">
        <v>376</v>
      </c>
      <c r="D107" s="7" t="s">
        <v>377</v>
      </c>
      <c r="E107" s="7">
        <v>13726503889</v>
      </c>
      <c r="F107" s="15" t="s">
        <v>177</v>
      </c>
      <c r="G107" s="48">
        <f>IF('初评指标表'!G107&lt;&gt;"",RANK('初评指标表'!G107,'初评指标表'!G:G,1),"")</f>
        <v>48</v>
      </c>
      <c r="H107" s="48">
        <f>IF('初评指标表'!H107&lt;&gt;"",RANK('初评指标表'!H107,'初评指标表'!H:H,1),"")</f>
        <v>4</v>
      </c>
      <c r="I107" s="48">
        <f>IF('初评指标表'!I107&lt;&gt;"",RANK('初评指标表'!I107,'初评指标表'!I:I,1),"")</f>
        <v>52</v>
      </c>
      <c r="J107" s="48">
        <f>IF('初评指标表'!J107&lt;&gt;"",RANK('初评指标表'!J107,'初评指标表'!J:J,1),"")</f>
        <v>1</v>
      </c>
      <c r="K107" s="48">
        <f>IF('初评指标表'!K107&lt;&gt;"",RANK('初评指标表'!K107,'初评指标表'!K:K,1),"")</f>
        <v>74</v>
      </c>
      <c r="L107" s="50">
        <f>'初评指标表'!L107</f>
        <v>0</v>
      </c>
      <c r="M107" s="50">
        <f>'初评指标表'!M107</f>
        <v>2</v>
      </c>
      <c r="N107" s="50">
        <f>'初评指标表'!N107</f>
        <v>1</v>
      </c>
      <c r="O107" s="50">
        <f>'初评指标表'!O107</f>
        <v>0</v>
      </c>
      <c r="P107" s="48">
        <f>IF('初评指标表'!P107&lt;&gt;"",RANK('初评指标表'!P107,'初评指标表'!P:P,1),"")</f>
        <v>15</v>
      </c>
      <c r="Q107" s="48">
        <f>IF('初评指标表'!Q107&lt;&gt;"",RANK('初评指标表'!Q107,'初评指标表'!Q:Q,1),"")</f>
        <v>29</v>
      </c>
      <c r="R107" s="48">
        <f>IF('初评指标表'!R107&lt;&gt;"",RANK('初评指标表'!R107,'初评指标表'!R:R,1),"")</f>
        <v>64</v>
      </c>
      <c r="S107" s="48">
        <f>IF('初评指标表'!S107&lt;&gt;"",RANK('初评指标表'!S107,'初评指标表'!S:S,1),"")</f>
        <v>13</v>
      </c>
      <c r="T107" s="50">
        <f>'初评指标表'!T107</f>
        <v>2</v>
      </c>
      <c r="U107" s="50">
        <f>'初评指标表'!U107</f>
        <v>2</v>
      </c>
      <c r="V107" s="50">
        <f>'初评指标表'!V107</f>
        <v>0</v>
      </c>
      <c r="W107" s="50">
        <f>'初评指标表'!W107</f>
        <v>1</v>
      </c>
      <c r="X107" s="50">
        <f>'初评指标表'!X107</f>
        <v>2</v>
      </c>
      <c r="Y107" s="51"/>
      <c r="Z107" s="51"/>
      <c r="AA107" s="51"/>
      <c r="AB107" s="51"/>
      <c r="AC107" s="51"/>
      <c r="AD107" s="51"/>
      <c r="AE107" s="51"/>
      <c r="AF107" s="51"/>
      <c r="AG107" s="51"/>
    </row>
    <row r="108" spans="1:33" s="4" customFormat="1" ht="24.75" customHeight="1">
      <c r="A108" s="7">
        <v>105</v>
      </c>
      <c r="B108" s="15" t="s">
        <v>373</v>
      </c>
      <c r="C108" s="15" t="s">
        <v>378</v>
      </c>
      <c r="D108" s="7" t="s">
        <v>379</v>
      </c>
      <c r="E108" s="7">
        <v>13076538340</v>
      </c>
      <c r="F108" s="15" t="s">
        <v>177</v>
      </c>
      <c r="G108" s="48">
        <f>IF('初评指标表'!G108&lt;&gt;"",RANK('初评指标表'!G108,'初评指标表'!G:G,1),"")</f>
        <v>113</v>
      </c>
      <c r="H108" s="48">
        <f>IF('初评指标表'!H108&lt;&gt;"",RANK('初评指标表'!H108,'初评指标表'!H:H,1),"")</f>
        <v>111</v>
      </c>
      <c r="I108" s="48">
        <f>IF('初评指标表'!I108&lt;&gt;"",RANK('初评指标表'!I108,'初评指标表'!I:I,1),"")</f>
        <v>77</v>
      </c>
      <c r="J108" s="48">
        <f>IF('初评指标表'!J108&lt;&gt;"",RANK('初评指标表'!J108,'初评指标表'!J:J,1),"")</f>
        <v>74</v>
      </c>
      <c r="K108" s="48">
        <f>IF('初评指标表'!K108&lt;&gt;"",RANK('初评指标表'!K108,'初评指标表'!K:K,1),"")</f>
        <v>85</v>
      </c>
      <c r="L108" s="50">
        <f>'初评指标表'!L108</f>
        <v>1</v>
      </c>
      <c r="M108" s="50">
        <f>'初评指标表'!M108</f>
        <v>3</v>
      </c>
      <c r="N108" s="50">
        <f>'初评指标表'!N108</f>
        <v>1</v>
      </c>
      <c r="O108" s="50">
        <f>'初评指标表'!O108</f>
        <v>1</v>
      </c>
      <c r="P108" s="48">
        <f>IF('初评指标表'!P108&lt;&gt;"",RANK('初评指标表'!P108,'初评指标表'!P:P,1),"")</f>
        <v>21</v>
      </c>
      <c r="Q108" s="48">
        <f>IF('初评指标表'!Q108&lt;&gt;"",RANK('初评指标表'!Q108,'初评指标表'!Q:Q,1),"")</f>
        <v>17</v>
      </c>
      <c r="R108" s="48">
        <f>IF('初评指标表'!R108&lt;&gt;"",RANK('初评指标表'!R108,'初评指标表'!R:R,1),"")</f>
        <v>11</v>
      </c>
      <c r="S108" s="48">
        <f>IF('初评指标表'!S108&lt;&gt;"",RANK('初评指标表'!S108,'初评指标表'!S:S,1),"")</f>
        <v>111</v>
      </c>
      <c r="T108" s="50">
        <f>'初评指标表'!T108</f>
        <v>3</v>
      </c>
      <c r="U108" s="50">
        <f>'初评指标表'!U108</f>
        <v>2</v>
      </c>
      <c r="V108" s="50">
        <f>'初评指标表'!V108</f>
        <v>2</v>
      </c>
      <c r="W108" s="50">
        <f>'初评指标表'!W108</f>
        <v>1</v>
      </c>
      <c r="X108" s="50">
        <f>'初评指标表'!X108</f>
        <v>3</v>
      </c>
      <c r="Y108" s="51"/>
      <c r="Z108" s="51"/>
      <c r="AA108" s="51"/>
      <c r="AB108" s="51"/>
      <c r="AC108" s="51"/>
      <c r="AD108" s="51"/>
      <c r="AE108" s="51"/>
      <c r="AF108" s="51"/>
      <c r="AG108" s="51"/>
    </row>
    <row r="109" spans="1:33" s="4" customFormat="1" ht="24.75" customHeight="1">
      <c r="A109" s="7">
        <v>106</v>
      </c>
      <c r="B109" s="15" t="s">
        <v>373</v>
      </c>
      <c r="C109" s="15" t="s">
        <v>380</v>
      </c>
      <c r="D109" s="7" t="s">
        <v>381</v>
      </c>
      <c r="E109" s="7">
        <v>13927026839</v>
      </c>
      <c r="F109" s="15" t="s">
        <v>195</v>
      </c>
      <c r="G109" s="48">
        <f>IF('初评指标表'!G109&lt;&gt;"",RANK('初评指标表'!G109,'初评指标表'!G:G,1),"")</f>
        <v>66</v>
      </c>
      <c r="H109" s="48">
        <f>IF('初评指标表'!H109&lt;&gt;"",RANK('初评指标表'!H109,'初评指标表'!H:H,1),"")</f>
        <v>14</v>
      </c>
      <c r="I109" s="48">
        <f>IF('初评指标表'!I109&lt;&gt;"",RANK('初评指标表'!I109,'初评指标表'!I:I,1),"")</f>
        <v>57</v>
      </c>
      <c r="J109" s="48">
        <f>IF('初评指标表'!J109&lt;&gt;"",RANK('初评指标表'!J109,'初评指标表'!J:J,1),"")</f>
        <v>71</v>
      </c>
      <c r="K109" s="48">
        <f>IF('初评指标表'!K109&lt;&gt;"",RANK('初评指标表'!K109,'初评指标表'!K:K,1),"")</f>
        <v>63</v>
      </c>
      <c r="L109" s="50">
        <f>'初评指标表'!L109</f>
        <v>2</v>
      </c>
      <c r="M109" s="50">
        <f>'初评指标表'!M109</f>
        <v>2</v>
      </c>
      <c r="N109" s="50">
        <f>'初评指标表'!N109</f>
        <v>1</v>
      </c>
      <c r="O109" s="50">
        <f>'初评指标表'!O109</f>
        <v>1</v>
      </c>
      <c r="P109" s="48">
        <f>IF('初评指标表'!P109&lt;&gt;"",RANK('初评指标表'!P109,'初评指标表'!P:P,1),"")</f>
        <v>58</v>
      </c>
      <c r="Q109" s="48">
        <f>IF('初评指标表'!Q109&lt;&gt;"",RANK('初评指标表'!Q109,'初评指标表'!Q:Q,1),"")</f>
        <v>24</v>
      </c>
      <c r="R109" s="48">
        <f>IF('初评指标表'!R109&lt;&gt;"",RANK('初评指标表'!R109,'初评指标表'!R:R,1),"")</f>
        <v>34</v>
      </c>
      <c r="S109" s="48">
        <f>IF('初评指标表'!S109&lt;&gt;"",RANK('初评指标表'!S109,'初评指标表'!S:S,1),"")</f>
        <v>5</v>
      </c>
      <c r="T109" s="50">
        <f>'初评指标表'!T109</f>
        <v>3</v>
      </c>
      <c r="U109" s="50">
        <f>'初评指标表'!U109</f>
        <v>2</v>
      </c>
      <c r="V109" s="50">
        <f>'初评指标表'!V109</f>
        <v>2</v>
      </c>
      <c r="W109" s="50">
        <f>'初评指标表'!W109</f>
        <v>2</v>
      </c>
      <c r="X109" s="50">
        <f>'初评指标表'!X109</f>
        <v>2</v>
      </c>
      <c r="Y109" s="51"/>
      <c r="Z109" s="51"/>
      <c r="AA109" s="51"/>
      <c r="AB109" s="51"/>
      <c r="AC109" s="51"/>
      <c r="AD109" s="51"/>
      <c r="AE109" s="51"/>
      <c r="AF109" s="51"/>
      <c r="AG109" s="51"/>
    </row>
    <row r="110" spans="1:33" s="4" customFormat="1" ht="24.75" customHeight="1">
      <c r="A110" s="7">
        <v>107</v>
      </c>
      <c r="B110" s="15" t="s">
        <v>382</v>
      </c>
      <c r="C110" s="15" t="s">
        <v>383</v>
      </c>
      <c r="D110" s="7" t="s">
        <v>384</v>
      </c>
      <c r="E110" s="7">
        <v>15907662413</v>
      </c>
      <c r="F110" s="15" t="s">
        <v>177</v>
      </c>
      <c r="G110" s="48">
        <f>IF('初评指标表'!G110&lt;&gt;"",RANK('初评指标表'!G110,'初评指标表'!G:G,1),"")</f>
        <v>84</v>
      </c>
      <c r="H110" s="48">
        <f>IF('初评指标表'!H110&lt;&gt;"",RANK('初评指标表'!H110,'初评指标表'!H:H,1),"")</f>
        <v>38</v>
      </c>
      <c r="I110" s="48">
        <f>IF('初评指标表'!I110&lt;&gt;"",RANK('初评指标表'!I110,'初评指标表'!I:I,1),"")</f>
        <v>81</v>
      </c>
      <c r="J110" s="48">
        <f>IF('初评指标表'!J110&lt;&gt;"",RANK('初评指标表'!J110,'初评指标表'!J:J,1),"")</f>
        <v>43</v>
      </c>
      <c r="K110" s="48">
        <f>IF('初评指标表'!K110&lt;&gt;"",RANK('初评指标表'!K110,'初评指标表'!K:K,1),"")</f>
        <v>78</v>
      </c>
      <c r="L110" s="50">
        <f>'初评指标表'!L110</f>
        <v>2</v>
      </c>
      <c r="M110" s="50">
        <f>'初评指标表'!M110</f>
        <v>2</v>
      </c>
      <c r="N110" s="50">
        <f>'初评指标表'!N110</f>
        <v>1</v>
      </c>
      <c r="O110" s="50">
        <f>'初评指标表'!O110</f>
        <v>1</v>
      </c>
      <c r="P110" s="48">
        <f>IF('初评指标表'!P110&lt;&gt;"",RANK('初评指标表'!P110,'初评指标表'!P:P,1),"")</f>
        <v>22</v>
      </c>
      <c r="Q110" s="48">
        <f>IF('初评指标表'!Q110&lt;&gt;"",RANK('初评指标表'!Q110,'初评指标表'!Q:Q,1),"")</f>
        <v>61</v>
      </c>
      <c r="R110" s="48">
        <f>IF('初评指标表'!R110&lt;&gt;"",RANK('初评指标表'!R110,'初评指标表'!R:R,1),"")</f>
        <v>39</v>
      </c>
      <c r="S110" s="48">
        <f>IF('初评指标表'!S110&lt;&gt;"",RANK('初评指标表'!S110,'初评指标表'!S:S,1),"")</f>
        <v>42</v>
      </c>
      <c r="T110" s="50">
        <f>'初评指标表'!T110</f>
        <v>2</v>
      </c>
      <c r="U110" s="50">
        <f>'初评指标表'!U110</f>
        <v>2</v>
      </c>
      <c r="V110" s="50">
        <f>'初评指标表'!V110</f>
        <v>2</v>
      </c>
      <c r="W110" s="50">
        <f>'初评指标表'!W110</f>
        <v>2</v>
      </c>
      <c r="X110" s="50">
        <f>'初评指标表'!X110</f>
        <v>3</v>
      </c>
      <c r="Y110" s="51"/>
      <c r="Z110" s="51"/>
      <c r="AA110" s="51"/>
      <c r="AB110" s="51"/>
      <c r="AC110" s="51"/>
      <c r="AD110" s="51"/>
      <c r="AE110" s="51"/>
      <c r="AF110" s="51"/>
      <c r="AG110" s="51"/>
    </row>
    <row r="111" spans="1:33" s="4" customFormat="1" ht="24.75" customHeight="1">
      <c r="A111" s="7">
        <v>108</v>
      </c>
      <c r="B111" s="15" t="s">
        <v>385</v>
      </c>
      <c r="C111" s="15" t="s">
        <v>386</v>
      </c>
      <c r="D111" s="7" t="s">
        <v>387</v>
      </c>
      <c r="E111" s="7">
        <v>29218830</v>
      </c>
      <c r="F111" s="15" t="s">
        <v>127</v>
      </c>
      <c r="G111" s="48">
        <f>IF('初评指标表'!G111&lt;&gt;"",RANK('初评指标表'!G111,'初评指标表'!G:G,1),"")</f>
        <v>69</v>
      </c>
      <c r="H111" s="48">
        <f>IF('初评指标表'!H111&lt;&gt;"",RANK('初评指标表'!H111,'初评指标表'!H:H,1),"")</f>
        <v>56</v>
      </c>
      <c r="I111" s="48">
        <f>IF('初评指标表'!I111&lt;&gt;"",RANK('初评指标表'!I111,'初评指标表'!I:I,1),"")</f>
        <v>93</v>
      </c>
      <c r="J111" s="48">
        <f>IF('初评指标表'!J111&lt;&gt;"",RANK('初评指标表'!J111,'初评指标表'!J:J,1),"")</f>
        <v>23</v>
      </c>
      <c r="K111" s="48">
        <f>IF('初评指标表'!K111&lt;&gt;"",RANK('初评指标表'!K111,'初评指标表'!K:K,1),"")</f>
        <v>45</v>
      </c>
      <c r="L111" s="50">
        <f>'初评指标表'!L111</f>
        <v>1</v>
      </c>
      <c r="M111" s="50">
        <f>'初评指标表'!M111</f>
        <v>2</v>
      </c>
      <c r="N111" s="50">
        <f>'初评指标表'!N111</f>
        <v>1</v>
      </c>
      <c r="O111" s="50">
        <f>'初评指标表'!O111</f>
        <v>0</v>
      </c>
      <c r="P111" s="48">
        <f>IF('初评指标表'!P111&lt;&gt;"",RANK('初评指标表'!P111,'初评指标表'!P:P,1),"")</f>
        <v>109</v>
      </c>
      <c r="Q111" s="48">
        <f>IF('初评指标表'!Q111&lt;&gt;"",RANK('初评指标表'!Q111,'初评指标表'!Q:Q,1),"")</f>
        <v>106</v>
      </c>
      <c r="R111" s="48">
        <f>IF('初评指标表'!R111&lt;&gt;"",RANK('初评指标表'!R111,'初评指标表'!R:R,1),"")</f>
        <v>115</v>
      </c>
      <c r="S111" s="48">
        <f>IF('初评指标表'!S111&lt;&gt;"",RANK('初评指标表'!S111,'初评指标表'!S:S,1),"")</f>
        <v>95</v>
      </c>
      <c r="T111" s="50">
        <f>'初评指标表'!T111</f>
        <v>2</v>
      </c>
      <c r="U111" s="50">
        <f>'初评指标表'!U111</f>
        <v>1</v>
      </c>
      <c r="V111" s="50">
        <f>'初评指标表'!V111</f>
        <v>1</v>
      </c>
      <c r="W111" s="50">
        <f>'初评指标表'!W111</f>
        <v>1</v>
      </c>
      <c r="X111" s="50">
        <f>'初评指标表'!X111</f>
        <v>3</v>
      </c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spans="1:33" s="4" customFormat="1" ht="24">
      <c r="A112" s="7">
        <v>109</v>
      </c>
      <c r="B112" s="15" t="s">
        <v>385</v>
      </c>
      <c r="C112" s="15" t="s">
        <v>388</v>
      </c>
      <c r="D112" s="7" t="s">
        <v>389</v>
      </c>
      <c r="E112" s="7" t="s">
        <v>390</v>
      </c>
      <c r="F112" s="15" t="s">
        <v>182</v>
      </c>
      <c r="G112" s="48">
        <f>IF('初评指标表'!G112&lt;&gt;"",RANK('初评指标表'!G112,'初评指标表'!G:G,1),"")</f>
        <v>61</v>
      </c>
      <c r="H112" s="48">
        <f>IF('初评指标表'!H112&lt;&gt;"",RANK('初评指标表'!H112,'初评指标表'!H:H,1),"")</f>
        <v>98</v>
      </c>
      <c r="I112" s="48">
        <f>IF('初评指标表'!I112&lt;&gt;"",RANK('初评指标表'!I112,'初评指标表'!I:I,1),"")</f>
        <v>48</v>
      </c>
      <c r="J112" s="48">
        <f>IF('初评指标表'!J112&lt;&gt;"",RANK('初评指标表'!J112,'初评指标表'!J:J,1),"")</f>
        <v>58</v>
      </c>
      <c r="K112" s="48">
        <f>IF('初评指标表'!K112&lt;&gt;"",RANK('初评指标表'!K112,'初评指标表'!K:K,1),"")</f>
        <v>34</v>
      </c>
      <c r="L112" s="50">
        <f>'初评指标表'!L112</f>
        <v>2</v>
      </c>
      <c r="M112" s="50">
        <f>'初评指标表'!M112</f>
        <v>2</v>
      </c>
      <c r="N112" s="50">
        <f>'初评指标表'!N112</f>
        <v>1</v>
      </c>
      <c r="O112" s="50">
        <f>'初评指标表'!O112</f>
        <v>0</v>
      </c>
      <c r="P112" s="48">
        <f>IF('初评指标表'!P112&lt;&gt;"",RANK('初评指标表'!P112,'初评指标表'!P:P,1),"")</f>
        <v>29</v>
      </c>
      <c r="Q112" s="48">
        <f>IF('初评指标表'!Q112&lt;&gt;"",RANK('初评指标表'!Q112,'初评指标表'!Q:Q,1),"")</f>
        <v>15</v>
      </c>
      <c r="R112" s="48">
        <f>IF('初评指标表'!R112&lt;&gt;"",RANK('初评指标表'!R112,'初评指标表'!R:R,1),"")</f>
        <v>18</v>
      </c>
      <c r="S112" s="48">
        <f>IF('初评指标表'!S112&lt;&gt;"",RANK('初评指标表'!S112,'初评指标表'!S:S,1),"")</f>
        <v>100</v>
      </c>
      <c r="T112" s="50">
        <f>'初评指标表'!T112</f>
        <v>3</v>
      </c>
      <c r="U112" s="50">
        <f>'初评指标表'!U112</f>
        <v>2</v>
      </c>
      <c r="V112" s="50">
        <f>'初评指标表'!V112</f>
        <v>2</v>
      </c>
      <c r="W112" s="50">
        <f>'初评指标表'!W112</f>
        <v>3</v>
      </c>
      <c r="X112" s="50">
        <f>'初评指标表'!X112</f>
        <v>3</v>
      </c>
      <c r="Y112" s="51"/>
      <c r="Z112" s="51"/>
      <c r="AA112" s="51"/>
      <c r="AB112" s="51"/>
      <c r="AC112" s="51"/>
      <c r="AD112" s="51"/>
      <c r="AE112" s="51"/>
      <c r="AF112" s="51"/>
      <c r="AG112" s="51"/>
    </row>
    <row r="113" spans="1:24" ht="24">
      <c r="A113" s="7">
        <v>110</v>
      </c>
      <c r="B113" s="15" t="s">
        <v>385</v>
      </c>
      <c r="C113" s="15" t="s">
        <v>391</v>
      </c>
      <c r="D113" s="7" t="s">
        <v>392</v>
      </c>
      <c r="E113" s="7">
        <v>18923238020</v>
      </c>
      <c r="F113" s="15" t="s">
        <v>182</v>
      </c>
      <c r="G113" s="48">
        <f>IF('初评指标表'!G113&lt;&gt;"",RANK('初评指标表'!G113,'初评指标表'!G:G,1),"")</f>
        <v>50</v>
      </c>
      <c r="H113" s="48">
        <f>IF('初评指标表'!H113&lt;&gt;"",RANK('初评指标表'!H113,'初评指标表'!H:H,1),"")</f>
        <v>102</v>
      </c>
      <c r="I113" s="48">
        <f>IF('初评指标表'!I113&lt;&gt;"",RANK('初评指标表'!I113,'初评指标表'!I:I,1),"")</f>
        <v>92</v>
      </c>
      <c r="J113" s="48">
        <f>IF('初评指标表'!J113&lt;&gt;"",RANK('初评指标表'!J113,'初评指标表'!J:J,1),"")</f>
        <v>80</v>
      </c>
      <c r="K113" s="48">
        <f>IF('初评指标表'!K113&lt;&gt;"",RANK('初评指标表'!K113,'初评指标表'!K:K,1),"")</f>
        <v>84</v>
      </c>
      <c r="L113" s="50">
        <f>'初评指标表'!L113</f>
        <v>2</v>
      </c>
      <c r="M113" s="50">
        <f>'初评指标表'!M113</f>
        <v>2</v>
      </c>
      <c r="N113" s="50">
        <f>'初评指标表'!N113</f>
        <v>1</v>
      </c>
      <c r="O113" s="50">
        <f>'初评指标表'!O113</f>
        <v>1</v>
      </c>
      <c r="P113" s="48">
        <f>IF('初评指标表'!P113&lt;&gt;"",RANK('初评指标表'!P113,'初评指标表'!P:P,1),"")</f>
        <v>11</v>
      </c>
      <c r="Q113" s="48">
        <f>IF('初评指标表'!Q113&lt;&gt;"",RANK('初评指标表'!Q113,'初评指标表'!Q:Q,1),"")</f>
        <v>21</v>
      </c>
      <c r="R113" s="48">
        <f>IF('初评指标表'!R113&lt;&gt;"",RANK('初评指标表'!R113,'初评指标表'!R:R,1),"")</f>
        <v>8</v>
      </c>
      <c r="S113" s="48">
        <f>IF('初评指标表'!S113&lt;&gt;"",RANK('初评指标表'!S113,'初评指标表'!S:S,1),"")</f>
        <v>107</v>
      </c>
      <c r="T113" s="50">
        <f>'初评指标表'!T113</f>
        <v>3</v>
      </c>
      <c r="U113" s="50">
        <f>'初评指标表'!U113</f>
        <v>2</v>
      </c>
      <c r="V113" s="50">
        <f>'初评指标表'!V113</f>
        <v>1</v>
      </c>
      <c r="W113" s="50">
        <f>'初评指标表'!W113</f>
        <v>1</v>
      </c>
      <c r="X113" s="50">
        <f>'初评指标表'!X113</f>
        <v>3</v>
      </c>
    </row>
    <row r="114" spans="1:24" ht="24">
      <c r="A114" s="7">
        <v>111</v>
      </c>
      <c r="B114" s="15" t="s">
        <v>385</v>
      </c>
      <c r="C114" s="15" t="s">
        <v>393</v>
      </c>
      <c r="D114" s="7" t="s">
        <v>394</v>
      </c>
      <c r="E114" s="7">
        <v>18566328331</v>
      </c>
      <c r="F114" s="15" t="s">
        <v>182</v>
      </c>
      <c r="G114" s="48">
        <f>IF('初评指标表'!G114&lt;&gt;"",RANK('初评指标表'!G114,'初评指标表'!G:G,1),"")</f>
        <v>12</v>
      </c>
      <c r="H114" s="48">
        <f>IF('初评指标表'!H114&lt;&gt;"",RANK('初评指标表'!H114,'初评指标表'!H:H,1),"")</f>
        <v>59</v>
      </c>
      <c r="I114" s="48">
        <f>IF('初评指标表'!I114&lt;&gt;"",RANK('初评指标表'!I114,'初评指标表'!I:I,1),"")</f>
        <v>87</v>
      </c>
      <c r="J114" s="48">
        <f>IF('初评指标表'!J114&lt;&gt;"",RANK('初评指标表'!J114,'初评指标表'!J:J,1),"")</f>
        <v>72</v>
      </c>
      <c r="K114" s="48">
        <f>IF('初评指标表'!K114&lt;&gt;"",RANK('初评指标表'!K114,'初评指标表'!K:K,1),"")</f>
        <v>95</v>
      </c>
      <c r="L114" s="50">
        <f>'初评指标表'!L114</f>
        <v>2</v>
      </c>
      <c r="M114" s="50">
        <f>'初评指标表'!M114</f>
        <v>2</v>
      </c>
      <c r="N114" s="50">
        <f>'初评指标表'!N114</f>
        <v>1</v>
      </c>
      <c r="O114" s="50">
        <f>'初评指标表'!O114</f>
        <v>1</v>
      </c>
      <c r="P114" s="48">
        <f>IF('初评指标表'!P114&lt;&gt;"",RANK('初评指标表'!P114,'初评指标表'!P:P,1),"")</f>
        <v>66</v>
      </c>
      <c r="Q114" s="48">
        <f>IF('初评指标表'!Q114&lt;&gt;"",RANK('初评指标表'!Q114,'初评指标表'!Q:Q,1),"")</f>
        <v>77</v>
      </c>
      <c r="R114" s="48">
        <f>IF('初评指标表'!R114&lt;&gt;"",RANK('初评指标表'!R114,'初评指标表'!R:R,1),"")</f>
        <v>62</v>
      </c>
      <c r="S114" s="48">
        <f>IF('初评指标表'!S114&lt;&gt;"",RANK('初评指标表'!S114,'初评指标表'!S:S,1),"")</f>
        <v>49</v>
      </c>
      <c r="T114" s="50">
        <f>'初评指标表'!T114</f>
        <v>3</v>
      </c>
      <c r="U114" s="50">
        <f>'初评指标表'!U114</f>
        <v>2</v>
      </c>
      <c r="V114" s="50">
        <f>'初评指标表'!V114</f>
        <v>2</v>
      </c>
      <c r="W114" s="50">
        <f>'初评指标表'!W114</f>
        <v>1</v>
      </c>
      <c r="X114" s="50">
        <f>'初评指标表'!X114</f>
        <v>3</v>
      </c>
    </row>
    <row r="115" spans="1:24" ht="24">
      <c r="A115" s="7">
        <v>112</v>
      </c>
      <c r="B115" s="15" t="s">
        <v>385</v>
      </c>
      <c r="C115" s="15" t="s">
        <v>395</v>
      </c>
      <c r="D115" s="7" t="s">
        <v>396</v>
      </c>
      <c r="E115" s="7">
        <v>13434886737</v>
      </c>
      <c r="F115" s="15" t="s">
        <v>182</v>
      </c>
      <c r="G115" s="48">
        <f>IF('初评指标表'!G115&lt;&gt;"",RANK('初评指标表'!G115,'初评指标表'!G:G,1),"")</f>
        <v>53</v>
      </c>
      <c r="H115" s="48">
        <f>IF('初评指标表'!H115&lt;&gt;"",RANK('初评指标表'!H115,'初评指标表'!H:H,1),"")</f>
        <v>100</v>
      </c>
      <c r="I115" s="48">
        <f>IF('初评指标表'!I115&lt;&gt;"",RANK('初评指标表'!I115,'初评指标表'!I:I,1),"")</f>
        <v>82</v>
      </c>
      <c r="J115" s="48">
        <f>IF('初评指标表'!J115&lt;&gt;"",RANK('初评指标表'!J115,'初评指标表'!J:J,1),"")</f>
        <v>90</v>
      </c>
      <c r="K115" s="48">
        <f>IF('初评指标表'!K115&lt;&gt;"",RANK('初评指标表'!K115,'初评指标表'!K:K,1),"")</f>
        <v>61</v>
      </c>
      <c r="L115" s="50">
        <f>'初评指标表'!L115</f>
        <v>2</v>
      </c>
      <c r="M115" s="50">
        <f>'初评指标表'!M115</f>
        <v>2</v>
      </c>
      <c r="N115" s="50">
        <f>'初评指标表'!N115</f>
        <v>1</v>
      </c>
      <c r="O115" s="50">
        <f>'初评指标表'!O115</f>
        <v>0</v>
      </c>
      <c r="P115" s="48">
        <f>IF('初评指标表'!P115&lt;&gt;"",RANK('初评指标表'!P115,'初评指标表'!P:P,1),"")</f>
        <v>85</v>
      </c>
      <c r="Q115" s="48">
        <f>IF('初评指标表'!Q115&lt;&gt;"",RANK('初评指标表'!Q115,'初评指标表'!Q:Q,1),"")</f>
        <v>52</v>
      </c>
      <c r="R115" s="48">
        <f>IF('初评指标表'!R115&lt;&gt;"",RANK('初评指标表'!R115,'初评指标表'!R:R,1),"")</f>
        <v>23</v>
      </c>
      <c r="S115" s="48">
        <f>IF('初评指标表'!S115&lt;&gt;"",RANK('初评指标表'!S115,'初评指标表'!S:S,1),"")</f>
        <v>70</v>
      </c>
      <c r="T115" s="50">
        <f>'初评指标表'!T115</f>
        <v>2</v>
      </c>
      <c r="U115" s="50">
        <f>'初评指标表'!U115</f>
        <v>1</v>
      </c>
      <c r="V115" s="50">
        <f>'初评指标表'!V115</f>
        <v>2</v>
      </c>
      <c r="W115" s="50">
        <f>'初评指标表'!W115</f>
        <v>0</v>
      </c>
      <c r="X115" s="50">
        <f>'初评指标表'!X115</f>
        <v>2</v>
      </c>
    </row>
    <row r="116" spans="1:24" ht="24">
      <c r="A116" s="7">
        <v>113</v>
      </c>
      <c r="B116" s="15" t="s">
        <v>385</v>
      </c>
      <c r="C116" s="15" t="s">
        <v>397</v>
      </c>
      <c r="D116" s="7" t="s">
        <v>398</v>
      </c>
      <c r="E116" s="7">
        <v>13380523717</v>
      </c>
      <c r="F116" s="15" t="s">
        <v>182</v>
      </c>
      <c r="G116" s="48">
        <f>IF('初评指标表'!G116&lt;&gt;"",RANK('初评指标表'!G116,'初评指标表'!G:G,1),"")</f>
        <v>70</v>
      </c>
      <c r="H116" s="48">
        <f>IF('初评指标表'!H116&lt;&gt;"",RANK('初评指标表'!H116,'初评指标表'!H:H,1),"")</f>
        <v>89</v>
      </c>
      <c r="I116" s="48">
        <f>IF('初评指标表'!I116&lt;&gt;"",RANK('初评指标表'!I116,'初评指标表'!I:I,1),"")</f>
        <v>84</v>
      </c>
      <c r="J116" s="48">
        <f>IF('初评指标表'!J116&lt;&gt;"",RANK('初评指标表'!J116,'初评指标表'!J:J,1),"")</f>
        <v>39</v>
      </c>
      <c r="K116" s="48">
        <f>IF('初评指标表'!K116&lt;&gt;"",RANK('初评指标表'!K116,'初评指标表'!K:K,1),"")</f>
        <v>81</v>
      </c>
      <c r="L116" s="50">
        <f>'初评指标表'!L116</f>
        <v>2</v>
      </c>
      <c r="M116" s="50">
        <f>'初评指标表'!M116</f>
        <v>2</v>
      </c>
      <c r="N116" s="50">
        <f>'初评指标表'!N116</f>
        <v>1</v>
      </c>
      <c r="O116" s="50">
        <f>'初评指标表'!O116</f>
        <v>1</v>
      </c>
      <c r="P116" s="48">
        <f>IF('初评指标表'!P116&lt;&gt;"",RANK('初评指标表'!P116,'初评指标表'!P:P,1),"")</f>
        <v>37</v>
      </c>
      <c r="Q116" s="48">
        <f>IF('初评指标表'!Q116&lt;&gt;"",RANK('初评指标表'!Q116,'初评指标表'!Q:Q,1),"")</f>
        <v>76</v>
      </c>
      <c r="R116" s="48">
        <f>IF('初评指标表'!R116&lt;&gt;"",RANK('初评指标表'!R116,'初评指标表'!R:R,1),"")</f>
        <v>29</v>
      </c>
      <c r="S116" s="48">
        <f>IF('初评指标表'!S116&lt;&gt;"",RANK('初评指标表'!S116,'初评指标表'!S:S,1),"")</f>
        <v>84</v>
      </c>
      <c r="T116" s="50">
        <f>'初评指标表'!T116</f>
        <v>3</v>
      </c>
      <c r="U116" s="50">
        <f>'初评指标表'!U116</f>
        <v>2</v>
      </c>
      <c r="V116" s="50">
        <f>'初评指标表'!V116</f>
        <v>1</v>
      </c>
      <c r="W116" s="50">
        <f>'初评指标表'!W116</f>
        <v>1</v>
      </c>
      <c r="X116" s="50">
        <f>'初评指标表'!X116</f>
        <v>3</v>
      </c>
    </row>
    <row r="117" spans="1:24" ht="24">
      <c r="A117" s="7">
        <v>114</v>
      </c>
      <c r="B117" s="15" t="s">
        <v>385</v>
      </c>
      <c r="C117" s="15" t="s">
        <v>399</v>
      </c>
      <c r="D117" s="7" t="s">
        <v>400</v>
      </c>
      <c r="E117" s="7" t="s">
        <v>401</v>
      </c>
      <c r="F117" s="15" t="s">
        <v>195</v>
      </c>
      <c r="G117" s="48">
        <f>IF('初评指标表'!G117&lt;&gt;"",RANK('初评指标表'!G117,'初评指标表'!G:G,1),"")</f>
        <v>10</v>
      </c>
      <c r="H117" s="48">
        <f>IF('初评指标表'!H117&lt;&gt;"",RANK('初评指标表'!H117,'初评指标表'!H:H,1),"")</f>
        <v>33</v>
      </c>
      <c r="I117" s="48">
        <f>IF('初评指标表'!I117&lt;&gt;"",RANK('初评指标表'!I117,'初评指标表'!I:I,1),"")</f>
        <v>70</v>
      </c>
      <c r="J117" s="48">
        <f>IF('初评指标表'!J117&lt;&gt;"",RANK('初评指标表'!J117,'初评指标表'!J:J,1),"")</f>
        <v>81</v>
      </c>
      <c r="K117" s="48">
        <f>IF('初评指标表'!K117&lt;&gt;"",RANK('初评指标表'!K117,'初评指标表'!K:K,1),"")</f>
        <v>32</v>
      </c>
      <c r="L117" s="50">
        <f>'初评指标表'!L117</f>
        <v>1</v>
      </c>
      <c r="M117" s="50">
        <f>'初评指标表'!M117</f>
        <v>2</v>
      </c>
      <c r="N117" s="50">
        <f>'初评指标表'!N117</f>
        <v>1</v>
      </c>
      <c r="O117" s="50">
        <f>'初评指标表'!O117</f>
        <v>1</v>
      </c>
      <c r="P117" s="48">
        <f>IF('初评指标表'!P117&lt;&gt;"",RANK('初评指标表'!P117,'初评指标表'!P:P,1),"")</f>
        <v>24</v>
      </c>
      <c r="Q117" s="48">
        <f>IF('初评指标表'!Q117&lt;&gt;"",RANK('初评指标表'!Q117,'初评指标表'!Q:Q,1),"")</f>
        <v>28</v>
      </c>
      <c r="R117" s="48">
        <f>IF('初评指标表'!R117&lt;&gt;"",RANK('初评指标表'!R117,'初评指标表'!R:R,1),"")</f>
        <v>36</v>
      </c>
      <c r="S117" s="48">
        <f>IF('初评指标表'!S117&lt;&gt;"",RANK('初评指标表'!S117,'初评指标表'!S:S,1),"")</f>
        <v>37</v>
      </c>
      <c r="T117" s="50">
        <f>'初评指标表'!T117</f>
        <v>3</v>
      </c>
      <c r="U117" s="50">
        <f>'初评指标表'!U117</f>
        <v>1</v>
      </c>
      <c r="V117" s="50">
        <f>'初评指标表'!V117</f>
        <v>2</v>
      </c>
      <c r="W117" s="50">
        <f>'初评指标表'!W117</f>
        <v>1</v>
      </c>
      <c r="X117" s="50">
        <f>'初评指标表'!X117</f>
        <v>3</v>
      </c>
    </row>
    <row r="118" spans="1:220" ht="24">
      <c r="A118" s="7">
        <v>115</v>
      </c>
      <c r="B118" s="15" t="s">
        <v>385</v>
      </c>
      <c r="C118" s="15" t="s">
        <v>402</v>
      </c>
      <c r="D118" s="7" t="s">
        <v>403</v>
      </c>
      <c r="E118" s="7" t="s">
        <v>404</v>
      </c>
      <c r="F118" s="15" t="s">
        <v>195</v>
      </c>
      <c r="G118" s="48">
        <f>IF('初评指标表'!G118&lt;&gt;"",RANK('初评指标表'!G118,'初评指标表'!G:G,1),"")</f>
        <v>56</v>
      </c>
      <c r="H118" s="48">
        <f>IF('初评指标表'!H118&lt;&gt;"",RANK('初评指标表'!H118,'初评指标表'!H:H,1),"")</f>
        <v>46</v>
      </c>
      <c r="I118" s="48">
        <f>IF('初评指标表'!I118&lt;&gt;"",RANK('初评指标表'!I118,'初评指标表'!I:I,1),"")</f>
        <v>33</v>
      </c>
      <c r="J118" s="48">
        <f>IF('初评指标表'!J118&lt;&gt;"",RANK('初评指标表'!J118,'初评指标表'!J:J,1),"")</f>
        <v>19</v>
      </c>
      <c r="K118" s="48">
        <f>IF('初评指标表'!K118&lt;&gt;"",RANK('初评指标表'!K118,'初评指标表'!K:K,1),"")</f>
        <v>1</v>
      </c>
      <c r="L118" s="50">
        <f>'初评指标表'!L118</f>
        <v>2</v>
      </c>
      <c r="M118" s="50">
        <f>'初评指标表'!M118</f>
        <v>2</v>
      </c>
      <c r="N118" s="50">
        <f>'初评指标表'!N118</f>
        <v>1</v>
      </c>
      <c r="O118" s="50">
        <f>'初评指标表'!O118</f>
        <v>0</v>
      </c>
      <c r="P118" s="48">
        <f>IF('初评指标表'!P118&lt;&gt;"",RANK('初评指标表'!P118,'初评指标表'!P:P,1),"")</f>
        <v>5</v>
      </c>
      <c r="Q118" s="48">
        <f>IF('初评指标表'!Q118&lt;&gt;"",RANK('初评指标表'!Q118,'初评指标表'!Q:Q,1),"")</f>
        <v>35</v>
      </c>
      <c r="R118" s="48">
        <f>IF('初评指标表'!R118&lt;&gt;"",RANK('初评指标表'!R118,'初评指标表'!R:R,1),"")</f>
        <v>20</v>
      </c>
      <c r="S118" s="48">
        <f>IF('初评指标表'!S118&lt;&gt;"",RANK('初评指标表'!S118,'初评指标表'!S:S,1),"")</f>
        <v>57</v>
      </c>
      <c r="T118" s="50">
        <f>'初评指标表'!T118</f>
        <v>3</v>
      </c>
      <c r="U118" s="50">
        <f>'初评指标表'!U118</f>
        <v>2</v>
      </c>
      <c r="V118" s="50">
        <f>'初评指标表'!V118</f>
        <v>1</v>
      </c>
      <c r="W118" s="50">
        <f>'初评指标表'!W118</f>
        <v>1</v>
      </c>
      <c r="X118" s="50">
        <f>'初评指标表'!X118</f>
        <v>2</v>
      </c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</row>
    <row r="119" spans="1:220" ht="36">
      <c r="A119" s="7">
        <v>116</v>
      </c>
      <c r="B119" s="15" t="s">
        <v>385</v>
      </c>
      <c r="C119" s="15" t="s">
        <v>405</v>
      </c>
      <c r="D119" s="7" t="s">
        <v>406</v>
      </c>
      <c r="E119" s="7">
        <v>13924811026</v>
      </c>
      <c r="F119" s="15" t="s">
        <v>195</v>
      </c>
      <c r="G119" s="48">
        <f>IF('初评指标表'!G119&lt;&gt;"",RANK('初评指标表'!G119,'初评指标表'!G:G,1),"")</f>
        <v>59</v>
      </c>
      <c r="H119" s="48">
        <f>IF('初评指标表'!H119&lt;&gt;"",RANK('初评指标表'!H119,'初评指标表'!H:H,1),"")</f>
        <v>58</v>
      </c>
      <c r="I119" s="48">
        <f>IF('初评指标表'!I119&lt;&gt;"",RANK('初评指标表'!I119,'初评指标表'!I:I,1),"")</f>
        <v>66</v>
      </c>
      <c r="J119" s="48">
        <f>IF('初评指标表'!J119&lt;&gt;"",RANK('初评指标表'!J119,'初评指标表'!J:J,1),"")</f>
        <v>96</v>
      </c>
      <c r="K119" s="48">
        <f>IF('初评指标表'!K119&lt;&gt;"",RANK('初评指标表'!K119,'初评指标表'!K:K,1),"")</f>
        <v>70</v>
      </c>
      <c r="L119" s="50">
        <f>'初评指标表'!L119</f>
        <v>2</v>
      </c>
      <c r="M119" s="50">
        <f>'初评指标表'!M119</f>
        <v>2</v>
      </c>
      <c r="N119" s="50">
        <f>'初评指标表'!N119</f>
        <v>1</v>
      </c>
      <c r="O119" s="50">
        <f>'初评指标表'!O119</f>
        <v>1</v>
      </c>
      <c r="P119" s="48">
        <f>IF('初评指标表'!P119&lt;&gt;"",RANK('初评指标表'!P119,'初评指标表'!P:P,1),"")</f>
        <v>18</v>
      </c>
      <c r="Q119" s="48">
        <f>IF('初评指标表'!Q119&lt;&gt;"",RANK('初评指标表'!Q119,'初评指标表'!Q:Q,1),"")</f>
        <v>9</v>
      </c>
      <c r="R119" s="48">
        <f>IF('初评指标表'!R119&lt;&gt;"",RANK('初评指标表'!R119,'初评指标表'!R:R,1),"")</f>
        <v>33</v>
      </c>
      <c r="S119" s="48">
        <f>IF('初评指标表'!S119&lt;&gt;"",RANK('初评指标表'!S119,'初评指标表'!S:S,1),"")</f>
        <v>76</v>
      </c>
      <c r="T119" s="50">
        <f>'初评指标表'!T119</f>
        <v>3</v>
      </c>
      <c r="U119" s="50">
        <f>'初评指标表'!U119</f>
        <v>2</v>
      </c>
      <c r="V119" s="50">
        <f>'初评指标表'!V119</f>
        <v>2</v>
      </c>
      <c r="W119" s="50">
        <f>'初评指标表'!W119</f>
        <v>2</v>
      </c>
      <c r="X119" s="50">
        <f>'初评指标表'!X119</f>
        <v>3</v>
      </c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</row>
    <row r="120" spans="1:220" ht="14.25">
      <c r="A120" s="13"/>
      <c r="B120" s="13"/>
      <c r="C120" s="17"/>
      <c r="D120" s="13"/>
      <c r="E120" s="13"/>
      <c r="F120" s="17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</row>
    <row r="121" spans="1:220" ht="14.25">
      <c r="A121" s="13"/>
      <c r="B121" s="13"/>
      <c r="C121" s="17"/>
      <c r="D121" s="13"/>
      <c r="E121" s="13"/>
      <c r="F121" s="17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</row>
    <row r="122" spans="1:220" ht="14.25">
      <c r="A122" s="13"/>
      <c r="B122" s="13"/>
      <c r="C122" s="17"/>
      <c r="D122" s="13"/>
      <c r="E122" s="13"/>
      <c r="F122" s="17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</row>
    <row r="123" spans="1:220" ht="14.25">
      <c r="A123" s="13"/>
      <c r="B123" s="13"/>
      <c r="C123" s="17"/>
      <c r="D123" s="13"/>
      <c r="E123" s="13"/>
      <c r="F123" s="17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</row>
    <row r="124" spans="1:220" ht="14.25">
      <c r="A124" s="13"/>
      <c r="B124" s="13"/>
      <c r="C124" s="17"/>
      <c r="D124" s="13"/>
      <c r="E124" s="13"/>
      <c r="F124" s="17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</row>
    <row r="125" spans="1:220" ht="14.25">
      <c r="A125" s="13"/>
      <c r="B125" s="13"/>
      <c r="C125" s="17"/>
      <c r="D125" s="13"/>
      <c r="E125" s="13"/>
      <c r="F125" s="17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</row>
    <row r="126" spans="1:220" ht="14.25">
      <c r="A126" s="13"/>
      <c r="B126" s="13"/>
      <c r="C126" s="17"/>
      <c r="D126" s="13"/>
      <c r="E126" s="13"/>
      <c r="F126" s="17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</row>
    <row r="127" spans="1:220" ht="14.25">
      <c r="A127" s="13"/>
      <c r="B127" s="13"/>
      <c r="C127" s="17"/>
      <c r="D127" s="13"/>
      <c r="E127" s="13"/>
      <c r="F127" s="17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40"/>
      <c r="FI127" s="40"/>
      <c r="FJ127" s="40"/>
      <c r="FK127" s="40"/>
      <c r="FL127" s="40"/>
      <c r="FM127" s="40"/>
      <c r="FN127" s="40"/>
      <c r="FO127" s="40"/>
      <c r="FP127" s="40"/>
      <c r="FQ127" s="40"/>
      <c r="FR127" s="40"/>
      <c r="FS127" s="40"/>
      <c r="FT127" s="40"/>
      <c r="FU127" s="40"/>
      <c r="FV127" s="40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40"/>
      <c r="GH127" s="40"/>
      <c r="GI127" s="40"/>
      <c r="GJ127" s="40"/>
      <c r="GK127" s="40"/>
      <c r="GL127" s="40"/>
      <c r="GM127" s="40"/>
      <c r="GN127" s="40"/>
      <c r="GO127" s="40"/>
      <c r="GP127" s="40"/>
      <c r="GQ127" s="40"/>
      <c r="GR127" s="40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</row>
    <row r="128" spans="1:220" ht="14.25">
      <c r="A128" s="13"/>
      <c r="B128" s="13"/>
      <c r="C128" s="17"/>
      <c r="D128" s="13"/>
      <c r="E128" s="13"/>
      <c r="F128" s="17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40"/>
      <c r="FI128" s="40"/>
      <c r="FJ128" s="40"/>
      <c r="FK128" s="40"/>
      <c r="FL128" s="40"/>
      <c r="FM128" s="40"/>
      <c r="FN128" s="40"/>
      <c r="FO128" s="40"/>
      <c r="FP128" s="40"/>
      <c r="FQ128" s="40"/>
      <c r="FR128" s="40"/>
      <c r="FS128" s="40"/>
      <c r="FT128" s="40"/>
      <c r="FU128" s="40"/>
      <c r="FV128" s="40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40"/>
      <c r="GH128" s="40"/>
      <c r="GI128" s="40"/>
      <c r="GJ128" s="40"/>
      <c r="GK128" s="40"/>
      <c r="GL128" s="40"/>
      <c r="GM128" s="40"/>
      <c r="GN128" s="40"/>
      <c r="GO128" s="40"/>
      <c r="GP128" s="40"/>
      <c r="GQ128" s="40"/>
      <c r="GR128" s="40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</row>
    <row r="129" spans="1:220" ht="14.25">
      <c r="A129" s="13"/>
      <c r="B129" s="13"/>
      <c r="C129" s="17"/>
      <c r="D129" s="13"/>
      <c r="E129" s="13"/>
      <c r="F129" s="17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</row>
    <row r="130" spans="1:220" ht="14.25">
      <c r="A130" s="13"/>
      <c r="B130" s="13"/>
      <c r="C130" s="17"/>
      <c r="D130" s="13"/>
      <c r="E130" s="13"/>
      <c r="F130" s="17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</row>
    <row r="131" spans="1:220" ht="14.25">
      <c r="A131" s="13"/>
      <c r="B131" s="13"/>
      <c r="C131" s="17"/>
      <c r="D131" s="13"/>
      <c r="E131" s="13"/>
      <c r="F131" s="17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</row>
    <row r="132" spans="1:220" ht="14.25">
      <c r="A132" s="13"/>
      <c r="B132" s="13"/>
      <c r="C132" s="17"/>
      <c r="D132" s="13"/>
      <c r="E132" s="13"/>
      <c r="F132" s="17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</row>
    <row r="133" spans="1:220" ht="14.25">
      <c r="A133" s="13"/>
      <c r="B133" s="13"/>
      <c r="C133" s="17"/>
      <c r="D133" s="13"/>
      <c r="E133" s="13"/>
      <c r="F133" s="17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</row>
    <row r="134" spans="1:220" ht="14.25">
      <c r="A134" s="13"/>
      <c r="B134" s="13"/>
      <c r="C134" s="17"/>
      <c r="D134" s="13"/>
      <c r="E134" s="13"/>
      <c r="F134" s="17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</row>
    <row r="135" spans="1:220" ht="14.25">
      <c r="A135" s="13"/>
      <c r="B135" s="13"/>
      <c r="C135" s="17"/>
      <c r="D135" s="13"/>
      <c r="E135" s="13"/>
      <c r="F135" s="17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</row>
    <row r="136" spans="1:220" ht="14.25">
      <c r="A136" s="13"/>
      <c r="B136" s="13"/>
      <c r="C136" s="17"/>
      <c r="D136" s="13"/>
      <c r="E136" s="13"/>
      <c r="F136" s="17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</row>
    <row r="137" spans="1:220" ht="14.25">
      <c r="A137" s="13"/>
      <c r="B137" s="13"/>
      <c r="C137" s="17"/>
      <c r="D137" s="13"/>
      <c r="E137" s="13"/>
      <c r="F137" s="17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</row>
    <row r="138" spans="1:220" ht="14.25">
      <c r="A138" s="13"/>
      <c r="B138" s="13"/>
      <c r="C138" s="17"/>
      <c r="D138" s="13"/>
      <c r="E138" s="13"/>
      <c r="F138" s="17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</row>
    <row r="139" spans="1:220" ht="14.25">
      <c r="A139" s="13"/>
      <c r="B139" s="13"/>
      <c r="C139" s="17"/>
      <c r="D139" s="13"/>
      <c r="E139" s="13"/>
      <c r="F139" s="17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</row>
    <row r="140" spans="1:220" ht="14.25">
      <c r="A140" s="13"/>
      <c r="B140" s="13"/>
      <c r="C140" s="17"/>
      <c r="D140" s="13"/>
      <c r="E140" s="13"/>
      <c r="F140" s="17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</row>
    <row r="141" spans="1:220" ht="14.25">
      <c r="A141" s="13"/>
      <c r="B141" s="13"/>
      <c r="C141" s="17"/>
      <c r="D141" s="13"/>
      <c r="E141" s="13"/>
      <c r="F141" s="17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</row>
    <row r="142" spans="1:220" ht="14.25">
      <c r="A142" s="13"/>
      <c r="B142" s="13"/>
      <c r="C142" s="17"/>
      <c r="D142" s="13"/>
      <c r="E142" s="13"/>
      <c r="F142" s="17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</row>
    <row r="143" spans="1:220" ht="14.25">
      <c r="A143" s="13"/>
      <c r="B143" s="13"/>
      <c r="C143" s="17"/>
      <c r="D143" s="13"/>
      <c r="E143" s="13"/>
      <c r="F143" s="17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</row>
    <row r="144" spans="1:220" ht="14.25">
      <c r="A144" s="13"/>
      <c r="B144" s="13"/>
      <c r="C144" s="17"/>
      <c r="D144" s="13"/>
      <c r="E144" s="13"/>
      <c r="F144" s="17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</row>
    <row r="145" spans="1:220" ht="14.25">
      <c r="A145" s="13"/>
      <c r="B145" s="13"/>
      <c r="C145" s="17"/>
      <c r="D145" s="13"/>
      <c r="E145" s="13"/>
      <c r="F145" s="17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</row>
    <row r="146" spans="1:220" ht="14.25">
      <c r="A146" s="13"/>
      <c r="B146" s="13"/>
      <c r="C146" s="17"/>
      <c r="D146" s="13"/>
      <c r="E146" s="13"/>
      <c r="F146" s="17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</row>
    <row r="147" spans="1:220" ht="14.25">
      <c r="A147" s="13"/>
      <c r="B147" s="13"/>
      <c r="C147" s="17"/>
      <c r="D147" s="13"/>
      <c r="E147" s="13"/>
      <c r="F147" s="17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  <c r="FI147" s="40"/>
      <c r="FJ147" s="40"/>
      <c r="FK147" s="40"/>
      <c r="FL147" s="40"/>
      <c r="FM147" s="40"/>
      <c r="FN147" s="40"/>
      <c r="FO147" s="40"/>
      <c r="FP147" s="40"/>
      <c r="FQ147" s="40"/>
      <c r="FR147" s="40"/>
      <c r="FS147" s="40"/>
      <c r="FT147" s="40"/>
      <c r="FU147" s="40"/>
      <c r="FV147" s="40"/>
      <c r="FW147" s="40"/>
      <c r="FX147" s="40"/>
      <c r="FY147" s="40"/>
      <c r="FZ147" s="40"/>
      <c r="GA147" s="40"/>
      <c r="GB147" s="40"/>
      <c r="GC147" s="40"/>
      <c r="GD147" s="40"/>
      <c r="GE147" s="40"/>
      <c r="GF147" s="40"/>
      <c r="GG147" s="40"/>
      <c r="GH147" s="40"/>
      <c r="GI147" s="40"/>
      <c r="GJ147" s="40"/>
      <c r="GK147" s="40"/>
      <c r="GL147" s="40"/>
      <c r="GM147" s="40"/>
      <c r="GN147" s="40"/>
      <c r="GO147" s="40"/>
      <c r="GP147" s="40"/>
      <c r="GQ147" s="40"/>
      <c r="GR147" s="40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</row>
    <row r="148" spans="1:220" ht="14.25">
      <c r="A148" s="13"/>
      <c r="B148" s="13"/>
      <c r="C148" s="17"/>
      <c r="D148" s="13"/>
      <c r="E148" s="13"/>
      <c r="F148" s="17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40"/>
      <c r="FI148" s="40"/>
      <c r="FJ148" s="40"/>
      <c r="FK148" s="40"/>
      <c r="FL148" s="40"/>
      <c r="FM148" s="40"/>
      <c r="FN148" s="40"/>
      <c r="FO148" s="40"/>
      <c r="FP148" s="40"/>
      <c r="FQ148" s="40"/>
      <c r="FR148" s="40"/>
      <c r="FS148" s="40"/>
      <c r="FT148" s="40"/>
      <c r="FU148" s="40"/>
      <c r="FV148" s="40"/>
      <c r="FW148" s="40"/>
      <c r="FX148" s="40"/>
      <c r="FY148" s="40"/>
      <c r="FZ148" s="40"/>
      <c r="GA148" s="40"/>
      <c r="GB148" s="40"/>
      <c r="GC148" s="40"/>
      <c r="GD148" s="40"/>
      <c r="GE148" s="40"/>
      <c r="GF148" s="40"/>
      <c r="GG148" s="40"/>
      <c r="GH148" s="40"/>
      <c r="GI148" s="40"/>
      <c r="GJ148" s="40"/>
      <c r="GK148" s="40"/>
      <c r="GL148" s="40"/>
      <c r="GM148" s="40"/>
      <c r="GN148" s="40"/>
      <c r="GO148" s="40"/>
      <c r="GP148" s="40"/>
      <c r="GQ148" s="40"/>
      <c r="GR148" s="40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</row>
    <row r="149" spans="1:220" ht="14.25">
      <c r="A149" s="13"/>
      <c r="B149" s="13"/>
      <c r="C149" s="17"/>
      <c r="D149" s="13"/>
      <c r="E149" s="13"/>
      <c r="F149" s="17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</row>
    <row r="150" spans="1:220" ht="14.25">
      <c r="A150" s="13"/>
      <c r="B150" s="13"/>
      <c r="C150" s="17"/>
      <c r="D150" s="13"/>
      <c r="E150" s="13"/>
      <c r="F150" s="17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</row>
    <row r="151" spans="1:220" ht="14.25">
      <c r="A151" s="13"/>
      <c r="B151" s="13"/>
      <c r="C151" s="17"/>
      <c r="D151" s="13"/>
      <c r="E151" s="13"/>
      <c r="F151" s="17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</row>
    <row r="152" spans="1:220" ht="14.25">
      <c r="A152" s="13"/>
      <c r="B152" s="13"/>
      <c r="C152" s="17"/>
      <c r="D152" s="13"/>
      <c r="E152" s="13"/>
      <c r="F152" s="17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</row>
    <row r="153" spans="1:220" ht="14.25">
      <c r="A153" s="13"/>
      <c r="B153" s="13"/>
      <c r="C153" s="17"/>
      <c r="D153" s="13"/>
      <c r="E153" s="13"/>
      <c r="F153" s="17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</row>
    <row r="154" spans="1:220" ht="14.25">
      <c r="A154" s="13"/>
      <c r="B154" s="13"/>
      <c r="C154" s="17"/>
      <c r="D154" s="13"/>
      <c r="E154" s="13"/>
      <c r="F154" s="17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</row>
    <row r="155" spans="1:220" ht="14.25">
      <c r="A155" s="13"/>
      <c r="B155" s="13"/>
      <c r="C155" s="17"/>
      <c r="D155" s="13"/>
      <c r="E155" s="13"/>
      <c r="F155" s="17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</row>
    <row r="156" spans="1:220" ht="14.25">
      <c r="A156" s="13"/>
      <c r="B156" s="13"/>
      <c r="C156" s="17"/>
      <c r="D156" s="13"/>
      <c r="E156" s="13"/>
      <c r="F156" s="17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</row>
    <row r="157" spans="1:220" ht="14.25">
      <c r="A157" s="13"/>
      <c r="B157" s="13"/>
      <c r="C157" s="17"/>
      <c r="D157" s="13"/>
      <c r="E157" s="13"/>
      <c r="F157" s="17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</row>
    <row r="158" spans="1:220" ht="14.25">
      <c r="A158" s="13"/>
      <c r="B158" s="13"/>
      <c r="C158" s="17"/>
      <c r="D158" s="13"/>
      <c r="E158" s="13"/>
      <c r="F158" s="17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</row>
    <row r="159" spans="1:220" ht="14.25">
      <c r="A159" s="13"/>
      <c r="B159" s="13"/>
      <c r="C159" s="17"/>
      <c r="D159" s="13"/>
      <c r="E159" s="13"/>
      <c r="F159" s="17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</row>
    <row r="160" spans="1:220" ht="14.25">
      <c r="A160" s="13"/>
      <c r="B160" s="13"/>
      <c r="C160" s="17"/>
      <c r="D160" s="13"/>
      <c r="E160" s="13"/>
      <c r="F160" s="17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</row>
    <row r="161" spans="1:220" ht="14.25">
      <c r="A161" s="13"/>
      <c r="B161" s="13"/>
      <c r="C161" s="17"/>
      <c r="D161" s="13"/>
      <c r="E161" s="13"/>
      <c r="F161" s="17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</row>
  </sheetData>
  <sheetProtection/>
  <autoFilter ref="A3:X119"/>
  <mergeCells count="8">
    <mergeCell ref="A1:X1"/>
    <mergeCell ref="G2:X2"/>
    <mergeCell ref="A2:A3"/>
    <mergeCell ref="B2:B3"/>
    <mergeCell ref="C2:C3"/>
    <mergeCell ref="D2:D3"/>
    <mergeCell ref="E2:E3"/>
    <mergeCell ref="F2:F3"/>
  </mergeCells>
  <printOptions horizontalCentered="1"/>
  <pageMargins left="0.12" right="0.16" top="0.31" bottom="0.39" header="0.59" footer="0.24"/>
  <pageSetup horizontalDpi="600" verticalDpi="600" orientation="landscape" paperSize="9" scale="73"/>
  <headerFooter scaleWithDoc="0" alignWithMargins="0">
    <oddFooter>&amp;C&amp;"宋体"&amp;12第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IV161"/>
  <sheetViews>
    <sheetView zoomScaleSheetLayoutView="100" workbookViewId="0" topLeftCell="A1">
      <pane ySplit="3" topLeftCell="A4" activePane="bottomLeft" state="frozen"/>
      <selection pane="bottomLeft" activeCell="S7" sqref="S7"/>
    </sheetView>
  </sheetViews>
  <sheetFormatPr defaultColWidth="9.00390625" defaultRowHeight="14.25"/>
  <cols>
    <col min="1" max="1" width="5.75390625" style="11" customWidth="1"/>
    <col min="2" max="2" width="6.50390625" style="11" customWidth="1"/>
    <col min="3" max="3" width="18.375" style="12" customWidth="1"/>
    <col min="4" max="4" width="7.25390625" style="11" customWidth="1"/>
    <col min="5" max="5" width="12.25390625" style="11" customWidth="1"/>
    <col min="6" max="6" width="14.25390625" style="12" customWidth="1"/>
    <col min="7" max="7" width="7.375" style="18" customWidth="1"/>
    <col min="8" max="8" width="6.625" style="18" customWidth="1"/>
    <col min="9" max="9" width="6.25390625" style="18" customWidth="1"/>
    <col min="10" max="10" width="5.625" style="18" customWidth="1"/>
    <col min="11" max="11" width="5.75390625" style="18" customWidth="1"/>
    <col min="12" max="12" width="5.125" style="19" customWidth="1"/>
    <col min="13" max="13" width="5.75390625" style="19" customWidth="1"/>
    <col min="14" max="15" width="5.125" style="19" customWidth="1"/>
    <col min="16" max="17" width="6.25390625" style="18" customWidth="1"/>
    <col min="18" max="19" width="6.50390625" style="19" customWidth="1"/>
    <col min="20" max="21" width="5.375" style="19" customWidth="1"/>
    <col min="22" max="24" width="5.125" style="19" customWidth="1"/>
    <col min="25" max="25" width="7.375" style="11" customWidth="1"/>
    <col min="26" max="26" width="6.50390625" style="11" customWidth="1"/>
    <col min="27" max="220" width="9.00390625" style="11" customWidth="1"/>
    <col min="221" max="16384" width="9.00390625" style="13" customWidth="1"/>
  </cols>
  <sheetData>
    <row r="1" spans="1:256" s="4" customFormat="1" ht="24.75" customHeight="1">
      <c r="A1" s="20" t="s">
        <v>429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30" ht="21" customHeight="1">
      <c r="A2" s="5" t="s">
        <v>87</v>
      </c>
      <c r="B2" s="5" t="s">
        <v>88</v>
      </c>
      <c r="C2" s="5" t="s">
        <v>89</v>
      </c>
      <c r="D2" s="21" t="s">
        <v>90</v>
      </c>
      <c r="E2" s="21" t="s">
        <v>91</v>
      </c>
      <c r="F2" s="5" t="s">
        <v>92</v>
      </c>
      <c r="G2" s="22" t="s">
        <v>12</v>
      </c>
      <c r="H2" s="22" t="s">
        <v>17</v>
      </c>
      <c r="I2" s="22" t="s">
        <v>22</v>
      </c>
      <c r="J2" s="22" t="s">
        <v>25</v>
      </c>
      <c r="K2" s="22" t="s">
        <v>28</v>
      </c>
      <c r="L2" s="22" t="s">
        <v>32</v>
      </c>
      <c r="M2" s="22" t="s">
        <v>37</v>
      </c>
      <c r="N2" s="22" t="s">
        <v>40</v>
      </c>
      <c r="O2" s="22" t="s">
        <v>44</v>
      </c>
      <c r="P2" s="22" t="s">
        <v>50</v>
      </c>
      <c r="Q2" s="22" t="s">
        <v>53</v>
      </c>
      <c r="R2" s="22" t="s">
        <v>57</v>
      </c>
      <c r="S2" s="22" t="s">
        <v>59</v>
      </c>
      <c r="T2" s="22" t="s">
        <v>63</v>
      </c>
      <c r="U2" s="22" t="s">
        <v>67</v>
      </c>
      <c r="V2" s="22" t="s">
        <v>72</v>
      </c>
      <c r="W2" s="30" t="s">
        <v>75</v>
      </c>
      <c r="X2" s="30" t="s">
        <v>80</v>
      </c>
      <c r="Y2" s="33" t="s">
        <v>430</v>
      </c>
      <c r="Z2" s="33" t="s">
        <v>431</v>
      </c>
      <c r="AA2" s="14"/>
      <c r="AB2" s="14"/>
      <c r="AC2" s="14"/>
      <c r="AD2" s="14"/>
    </row>
    <row r="3" spans="1:256" s="4" customFormat="1" ht="25.5" customHeight="1">
      <c r="A3" s="5"/>
      <c r="B3" s="5"/>
      <c r="C3" s="5"/>
      <c r="D3" s="23"/>
      <c r="E3" s="23"/>
      <c r="F3" s="5"/>
      <c r="G3" s="24">
        <v>6</v>
      </c>
      <c r="H3" s="24">
        <v>12</v>
      </c>
      <c r="I3" s="24">
        <v>6</v>
      </c>
      <c r="J3" s="24">
        <v>4</v>
      </c>
      <c r="K3" s="24">
        <v>4</v>
      </c>
      <c r="L3" s="24">
        <v>10</v>
      </c>
      <c r="M3" s="24">
        <v>2</v>
      </c>
      <c r="N3" s="24">
        <v>1</v>
      </c>
      <c r="O3" s="24">
        <v>1</v>
      </c>
      <c r="P3" s="24">
        <v>8</v>
      </c>
      <c r="Q3" s="24">
        <v>5</v>
      </c>
      <c r="R3" s="24">
        <v>15</v>
      </c>
      <c r="S3" s="24">
        <v>12</v>
      </c>
      <c r="T3" s="24">
        <v>4</v>
      </c>
      <c r="U3" s="24">
        <v>2</v>
      </c>
      <c r="V3" s="24">
        <v>2</v>
      </c>
      <c r="W3" s="31">
        <v>2</v>
      </c>
      <c r="X3" s="31">
        <v>4</v>
      </c>
      <c r="Y3" s="34"/>
      <c r="Z3" s="34"/>
      <c r="AA3" s="14"/>
      <c r="AB3" s="14"/>
      <c r="AC3" s="14"/>
      <c r="AD3" s="14"/>
      <c r="AE3" s="10"/>
      <c r="AF3" s="10"/>
      <c r="AG3" s="10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4" customFormat="1" ht="24.75" customHeight="1">
      <c r="A4" s="25">
        <v>1</v>
      </c>
      <c r="B4" s="15" t="s">
        <v>124</v>
      </c>
      <c r="C4" s="15" t="s">
        <v>125</v>
      </c>
      <c r="D4" s="7" t="s">
        <v>126</v>
      </c>
      <c r="E4" s="7">
        <v>18692026276</v>
      </c>
      <c r="F4" s="15" t="s">
        <v>127</v>
      </c>
      <c r="G4" s="26">
        <f>IF('初评指标表'!G4&gt;='初评指标体系'!$D$23,$G$3,(0.6+0.4*('初评指标表'!G4-'初评指标体系'!$C$23)/'初评指标体系'!$E$23)*$G$3)</f>
        <v>4.00801811531233</v>
      </c>
      <c r="H4" s="26">
        <f>IF('初评指标表'!H4=0,0,IF('初评指标表'!H4&gt;='初评指标体系'!$D$24,$H$3,(0.6+0.4*('初评指标表'!H4-'初评指标体系'!$C$24)/'初评指标体系'!$E$24)*$H$3))</f>
        <v>8.364897388201245</v>
      </c>
      <c r="I4" s="26">
        <f>IF('初评指标表'!I4&lt;=0,0,IF('初评指标表'!I4&gt;='初评指标体系'!$D$25,$I$3,(0.6+0.4*('初评指标表'!I4-'初评指标体系'!$C$25)/'初评指标体系'!$E$25)*$I$3))</f>
        <v>4.097313869028369</v>
      </c>
      <c r="J4" s="26">
        <f>IF('初评指标表'!J4&lt;=0,0,IF('初评指标表'!J4&gt;='初评指标体系'!$D$26,$J$3,(0.6+0.4*('初评指标表'!J4-'初评指标体系'!$C$26)/'初评指标体系'!$E$26)*$J$3))</f>
        <v>2.4497438236004183</v>
      </c>
      <c r="K4" s="26">
        <f>IF('初评指标表'!K4&lt;=0,0,IF('初评指标表'!K4&gt;='初评指标体系'!$D$27,$K$3,(0.6+0.4*('初评指标表'!K4-'初评指标体系'!$C$27)/'初评指标体系'!$E$27)*$K$3))</f>
        <v>0</v>
      </c>
      <c r="L4" s="28">
        <f>IF('指标排序及赋值'!L4=0,0,IF('指标排序及赋值'!L4=1,$L$3*0.6,IF('指标排序及赋值'!L4=2,$L$3*0.8,$L$3)))</f>
        <v>6</v>
      </c>
      <c r="M4" s="29">
        <f>IF('指标排序及赋值'!M4=0,0,IF('指标排序及赋值'!M4=1,$M$3*0.6,IF('指标排序及赋值'!M4=2,$M$3*0.8,$M$3)))</f>
        <v>1.6</v>
      </c>
      <c r="N4" s="28">
        <f>IF('指标排序及赋值'!N4=0,0,$N$3)</f>
        <v>1</v>
      </c>
      <c r="O4" s="28">
        <f>IF('指标排序及赋值'!O4=0,0,$O$3)</f>
        <v>0</v>
      </c>
      <c r="P4" s="26">
        <f>IF('初评指标表'!P4=0,0,IF('初评指标表'!P4&gt;='初评指标体系'!$D$32,$P$3,(0.6+0.4*('初评指标表'!P4-'初评指标体系'!$C$32)/'初评指标体系'!$E$32)*$P$3))</f>
        <v>7.213838611472166</v>
      </c>
      <c r="Q4" s="26">
        <f>IF('初评指标表'!Q4=0,0,IF('初评指标表'!Q4&gt;='初评指标体系'!$D$33,$Q$3,(0.6+0.4*('初评指标表'!Q4-'初评指标体系'!$C$33)/'初评指标体系'!$E$33)*$Q$3))</f>
        <v>4.628941628502691</v>
      </c>
      <c r="R4" s="26">
        <f>IF('初评指标表'!R4=0,0,IF('初评指标表'!R4&gt;='初评指标体系'!$D$34,$R$3,(0.6+0.4*('初评指标表'!R4-'初评指标体系'!$C$34)/'初评指标体系'!$E$34)*$R$3))</f>
        <v>11.74985324234751</v>
      </c>
      <c r="S4" s="26">
        <f>IF('初评指标表'!S4=0,0,IF('初评指标表'!S4&gt;='初评指标体系'!$D$35,$S$3,(0.6+0.4*('初评指标表'!S4-'初评指标体系'!$C$35)/'初评指标体系'!$E$35)*$S$3))</f>
        <v>7.8781304896454465</v>
      </c>
      <c r="T4" s="32">
        <f>IF('指标排序及赋值'!T4=0,0,IF('指标排序及赋值'!T4=1,$T$3*0.6,IF('指标排序及赋值'!T4=2,$T$3*0.8,$T$3)))</f>
        <v>3.2</v>
      </c>
      <c r="U4" s="32">
        <f>IF('指标排序及赋值'!U4=0,0,IF('指标排序及赋值'!U4=1,$U$3*0.8,$U$3))</f>
        <v>1.6</v>
      </c>
      <c r="V4" s="32">
        <f>IF('指标排序及赋值'!V4=0,0,IF('指标排序及赋值'!V4=1,$V$3*0.6,IF('指标排序及赋值'!V4=2,$V$3*0.8,$V$3)))</f>
        <v>1.2</v>
      </c>
      <c r="W4" s="32">
        <f>IF('指标排序及赋值'!W4=0,0,IF('指标排序及赋值'!W4=1,$W$3*0.4,IF('指标排序及赋值'!W4=2,$W$3*0.6,IF('指标排序及赋值'!W4=3,$W$3*0.8,$W$3))))</f>
        <v>0</v>
      </c>
      <c r="X4" s="32">
        <f>IF('指标排序及赋值'!X4=0,0,IF('指标排序及赋值'!X4=1,$X$3*0.6,IF('指标排序及赋值'!X4=2,$X$3*0.8,$X$3)))</f>
        <v>3.2</v>
      </c>
      <c r="Y4" s="35">
        <f aca="true" t="shared" si="0" ref="Y4:Y35">SUM(G4:X4)</f>
        <v>68.19073716811018</v>
      </c>
      <c r="Z4" s="36">
        <f>RANK(Y4,$Y$4:$Y$119)</f>
        <v>106</v>
      </c>
      <c r="AA4" s="10"/>
      <c r="AB4" s="10"/>
      <c r="AC4" s="10"/>
      <c r="AD4" s="10"/>
      <c r="AE4" s="10"/>
      <c r="AF4" s="10"/>
      <c r="AG4" s="10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4" customFormat="1" ht="24.75" customHeight="1">
      <c r="A5" s="7">
        <v>2</v>
      </c>
      <c r="B5" s="15" t="s">
        <v>124</v>
      </c>
      <c r="C5" s="15" t="s">
        <v>128</v>
      </c>
      <c r="D5" s="7" t="s">
        <v>129</v>
      </c>
      <c r="E5" s="7">
        <v>2062847159</v>
      </c>
      <c r="F5" s="15" t="s">
        <v>127</v>
      </c>
      <c r="G5" s="26">
        <f>IF('初评指标表'!G5&gt;='初评指标体系'!$D$23,$G$3,(0.6+0.4*('初评指标表'!G5-'初评指标体系'!$C$23)/'初评指标体系'!$E$23)*$G$3)</f>
        <v>3.8254897810662634</v>
      </c>
      <c r="H5" s="26">
        <f>IF('初评指标表'!H5=0,0,IF('初评指标表'!H5&gt;='初评指标体系'!$D$24,$H$3,(0.6+0.4*('初评指标表'!H5-'初评指标体系'!$C$24)/'初评指标体系'!$E$24)*$H$3))</f>
        <v>7.4137026159262644</v>
      </c>
      <c r="I5" s="26">
        <f>IF('初评指标表'!I5&lt;=0,0,IF('初评指标表'!I5&gt;='初评指标体系'!$D$25,$I$3,(0.6+0.4*('初评指标表'!I5-'初评指标体系'!$C$25)/'初评指标体系'!$E$25)*$I$3))</f>
        <v>3.9074282674067646</v>
      </c>
      <c r="J5" s="26">
        <f>IF('初评指标表'!J5&lt;=0,0,IF('初评指标表'!J5&gt;='初评指标体系'!$D$26,$J$3,(0.6+0.4*('初评指标表'!J5-'初评指标体系'!$C$26)/'初评指标体系'!$E$26)*$J$3))</f>
        <v>4</v>
      </c>
      <c r="K5" s="26">
        <f>IF('初评指标表'!K5&lt;=0,0,IF('初评指标表'!K5&gt;='初评指标体系'!$D$27,$K$3,(0.6+0.4*('初评指标表'!K5-'初评指标体系'!$C$27)/'初评指标体系'!$E$27)*$K$3))</f>
        <v>4</v>
      </c>
      <c r="L5" s="28">
        <f>IF('指标排序及赋值'!L5=0,0,IF('指标排序及赋值'!L5=1,$L$3*0.6,IF('指标排序及赋值'!L5=2,$L$3*0.8,$L$3)))</f>
        <v>8</v>
      </c>
      <c r="M5" s="29">
        <f>IF('指标排序及赋值'!M5=0,0,IF('指标排序及赋值'!M5=1,$M$3*0.6,IF('指标排序及赋值'!M5=2,$M$3*0.8,$M$3)))</f>
        <v>1.6</v>
      </c>
      <c r="N5" s="28">
        <f>IF('指标排序及赋值'!N5=0,0,$N$3)</f>
        <v>1</v>
      </c>
      <c r="O5" s="28">
        <f>IF('指标排序及赋值'!O5=0,0,$O$3)</f>
        <v>0</v>
      </c>
      <c r="P5" s="26">
        <f>IF('初评指标表'!P5=0,0,IF('初评指标表'!P5&gt;='初评指标体系'!$D$32,$P$3,(0.6+0.4*('初评指标表'!P5-'初评指标体系'!$C$32)/'初评指标体系'!$E$32)*$P$3))</f>
        <v>8</v>
      </c>
      <c r="Q5" s="26">
        <f>IF('初评指标表'!Q5=0,0,IF('初评指标表'!Q5&gt;='初评指标体系'!$D$33,$Q$3,(0.6+0.4*('初评指标表'!Q5-'初评指标体系'!$C$33)/'初评指标体系'!$E$33)*$Q$3))</f>
        <v>5</v>
      </c>
      <c r="R5" s="26">
        <f>IF('初评指标表'!R5=0,0,IF('初评指标表'!R5&gt;='初评指标体系'!$D$34,$R$3,(0.6+0.4*('初评指标表'!R5-'初评指标体系'!$C$34)/'初评指标体系'!$E$34)*$R$3))</f>
        <v>12.615116373014738</v>
      </c>
      <c r="S5" s="26">
        <f>IF('初评指标表'!S5=0,0,IF('初评指标表'!S5&gt;='初评指标体系'!$D$35,$S$3,(0.6+0.4*('初评指标表'!S5-'初评指标体系'!$C$35)/'初评指标体系'!$E$35)*$S$3))</f>
        <v>7.199999999999999</v>
      </c>
      <c r="T5" s="32">
        <f>IF('指标排序及赋值'!T5=0,0,IF('指标排序及赋值'!T5=1,$T$3*0.6,IF('指标排序及赋值'!T5=2,$T$3*0.8,$T$3)))</f>
        <v>4</v>
      </c>
      <c r="U5" s="32">
        <f>IF('指标排序及赋值'!U5=0,0,IF('指标排序及赋值'!U5=1,$U$3*0.8,$U$3))</f>
        <v>2</v>
      </c>
      <c r="V5" s="32">
        <f>IF('指标排序及赋值'!V5=0,0,IF('指标排序及赋值'!V5=1,$V$3*0.6,IF('指标排序及赋值'!V5=2,$V$3*0.8,$V$3)))</f>
        <v>1.2</v>
      </c>
      <c r="W5" s="32">
        <f>IF('指标排序及赋值'!W5=0,0,IF('指标排序及赋值'!W5=1,$W$3*0.4,IF('指标排序及赋值'!W5=2,$W$3*0.6,IF('指标排序及赋值'!W5=3,$W$3*0.8,$W$3))))</f>
        <v>0.8</v>
      </c>
      <c r="X5" s="32">
        <f>IF('指标排序及赋值'!X5=0,0,IF('指标排序及赋值'!X5=1,$X$3*0.6,IF('指标排序及赋值'!X5=2,$X$3*0.8,$X$3)))</f>
        <v>4</v>
      </c>
      <c r="Y5" s="35">
        <f t="shared" si="0"/>
        <v>78.56173703741403</v>
      </c>
      <c r="Z5" s="36" t="e">
        <f aca="true" t="shared" si="1" ref="Z5:Z68">#N/A</f>
        <v>#N/A</v>
      </c>
      <c r="AA5" s="10"/>
      <c r="AB5" s="10"/>
      <c r="AC5" s="10"/>
      <c r="AD5" s="10"/>
      <c r="AE5" s="10"/>
      <c r="AF5" s="10"/>
      <c r="AG5" s="10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4" customFormat="1" ht="24.75" customHeight="1">
      <c r="A6" s="7">
        <v>3</v>
      </c>
      <c r="B6" s="15" t="s">
        <v>124</v>
      </c>
      <c r="C6" s="15" t="s">
        <v>130</v>
      </c>
      <c r="D6" s="7" t="s">
        <v>131</v>
      </c>
      <c r="E6" s="7">
        <v>18819497991</v>
      </c>
      <c r="F6" s="15" t="s">
        <v>127</v>
      </c>
      <c r="G6" s="26">
        <f>IF('初评指标表'!G6&gt;='初评指标体系'!$D$23,$G$3,(0.6+0.4*('初评指标表'!G6-'初评指标体系'!$C$23)/'初评指标体系'!$E$23)*$G$3)</f>
        <v>5.656248610633956</v>
      </c>
      <c r="H6" s="26">
        <f>IF('初评指标表'!H6=0,0,IF('初评指标表'!H6&gt;='初评指标体系'!$D$24,$H$3,(0.6+0.4*('初评指标表'!H6-'初评指标体系'!$C$24)/'初评指标体系'!$E$24)*$H$3))</f>
        <v>12</v>
      </c>
      <c r="I6" s="26">
        <f>IF('初评指标表'!I6&lt;=0,0,IF('初评指标表'!I6&gt;='初评指标体系'!$D$25,$I$3,(0.6+0.4*('初评指标表'!I6-'初评指标体系'!$C$25)/'初评指标体系'!$E$25)*$I$3))</f>
        <v>4.1734874416430525</v>
      </c>
      <c r="J6" s="26">
        <f>IF('初评指标表'!J6&lt;=0,0,IF('初评指标表'!J6&gt;='初评指标体系'!$D$26,$J$3,(0.6+0.4*('初评指标表'!J6-'初评指标体系'!$C$26)/'初评指标体系'!$E$26)*$J$3))</f>
        <v>3.9648059229056574</v>
      </c>
      <c r="K6" s="26">
        <f>IF('初评指标表'!K6&lt;=0,0,IF('初评指标表'!K6&gt;='初评指标体系'!$D$27,$K$3,(0.6+0.4*('初评指标表'!K6-'初评指标体系'!$C$27)/'初评指标体系'!$E$27)*$K$3))</f>
        <v>2.9713000846994384</v>
      </c>
      <c r="L6" s="28">
        <f>IF('指标排序及赋值'!L6=0,0,IF('指标排序及赋值'!L6=1,$L$3*0.6,IF('指标排序及赋值'!L6=2,$L$3*0.8,$L$3)))</f>
        <v>8</v>
      </c>
      <c r="M6" s="29">
        <f>IF('指标排序及赋值'!M6=0,0,IF('指标排序及赋值'!M6=1,$M$3*0.6,IF('指标排序及赋值'!M6=2,$M$3*0.8,$M$3)))</f>
        <v>1.6</v>
      </c>
      <c r="N6" s="28">
        <f>IF('指标排序及赋值'!N6=0,0,$N$3)</f>
        <v>1</v>
      </c>
      <c r="O6" s="28">
        <f>IF('指标排序及赋值'!O6=0,0,$O$3)</f>
        <v>0</v>
      </c>
      <c r="P6" s="26">
        <f>IF('初评指标表'!P6=0,0,IF('初评指标表'!P6&gt;='初评指标体系'!$D$32,$P$3,(0.6+0.4*('初评指标表'!P6-'初评指标体系'!$C$32)/'初评指标体系'!$E$32)*$P$3))</f>
        <v>8</v>
      </c>
      <c r="Q6" s="26">
        <f>IF('初评指标表'!Q6=0,0,IF('初评指标表'!Q6&gt;='初评指标体系'!$D$33,$Q$3,(0.6+0.4*('初评指标表'!Q6-'初评指标体系'!$C$33)/'初评指标体系'!$E$33)*$Q$3))</f>
        <v>4.852655419264557</v>
      </c>
      <c r="R6" s="26">
        <f>IF('初评指标表'!R6=0,0,IF('初评指标表'!R6&gt;='初评指标体系'!$D$34,$R$3,(0.6+0.4*('初评指标表'!R6-'初评指标体系'!$C$34)/'初评指标体系'!$E$34)*$R$3))</f>
        <v>10.832917214066223</v>
      </c>
      <c r="S6" s="26">
        <f>IF('初评指标表'!S6=0,0,IF('初评指标表'!S6&gt;='初评指标体系'!$D$35,$S$3,(0.6+0.4*('初评指标表'!S6-'初评指标体系'!$C$35)/'初评指标体系'!$E$35)*$S$3))</f>
        <v>9.046956121736343</v>
      </c>
      <c r="T6" s="32">
        <f>IF('指标排序及赋值'!T6=0,0,IF('指标排序及赋值'!T6=1,$T$3*0.6,IF('指标排序及赋值'!T6=2,$T$3*0.8,$T$3)))</f>
        <v>3.2</v>
      </c>
      <c r="U6" s="32">
        <f>IF('指标排序及赋值'!U6=0,0,IF('指标排序及赋值'!U6=1,$U$3*0.8,$U$3))</f>
        <v>2</v>
      </c>
      <c r="V6" s="32">
        <f>IF('指标排序及赋值'!V6=0,0,IF('指标排序及赋值'!V6=1,$V$3*0.6,IF('指标排序及赋值'!V6=2,$V$3*0.8,$V$3)))</f>
        <v>1.2</v>
      </c>
      <c r="W6" s="32">
        <f>IF('指标排序及赋值'!W6=0,0,IF('指标排序及赋值'!W6=1,$W$3*0.4,IF('指标排序及赋值'!W6=2,$W$3*0.6,IF('指标排序及赋值'!W6=3,$W$3*0.8,$W$3))))</f>
        <v>0.8</v>
      </c>
      <c r="X6" s="32">
        <f>IF('指标排序及赋值'!X6=0,0,IF('指标排序及赋值'!X6=1,$X$3*0.6,IF('指标排序及赋值'!X6=2,$X$3*0.8,$X$3)))</f>
        <v>4</v>
      </c>
      <c r="Y6" s="35">
        <f t="shared" si="0"/>
        <v>83.29837081494922</v>
      </c>
      <c r="Z6" s="36" t="e">
        <f t="shared" si="1"/>
        <v>#N/A</v>
      </c>
      <c r="AA6" s="10"/>
      <c r="AB6" s="10"/>
      <c r="AC6" s="10"/>
      <c r="AD6" s="10"/>
      <c r="AE6" s="10"/>
      <c r="AF6" s="10"/>
      <c r="AG6" s="10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4" customFormat="1" ht="24.75" customHeight="1">
      <c r="A7" s="7">
        <v>4</v>
      </c>
      <c r="B7" s="15" t="s">
        <v>124</v>
      </c>
      <c r="C7" s="15" t="s">
        <v>132</v>
      </c>
      <c r="D7" s="7" t="s">
        <v>133</v>
      </c>
      <c r="E7" s="7">
        <v>13928728701</v>
      </c>
      <c r="F7" s="15" t="s">
        <v>127</v>
      </c>
      <c r="G7" s="26">
        <f>IF('初评指标表'!G7&gt;='初评指标体系'!$D$23,$G$3,(0.6+0.4*('初评指标表'!G7-'初评指标体系'!$C$23)/'初评指标体系'!$E$23)*$G$3)</f>
        <v>4.230558133176556</v>
      </c>
      <c r="H7" s="26">
        <f>IF('初评指标表'!H7=0,0,IF('初评指标表'!H7&gt;='初评指标体系'!$D$24,$H$3,(0.6+0.4*('初评指标表'!H7-'初评指标体系'!$C$24)/'初评指标体系'!$E$24)*$H$3))</f>
        <v>7.947733744947436</v>
      </c>
      <c r="I7" s="26">
        <f>IF('初评指标表'!I7&lt;=0,0,IF('初评指标表'!I7&gt;='初评指标体系'!$D$25,$I$3,(0.6+0.4*('初评指标表'!I7-'初评指标体系'!$C$25)/'初评指标体系'!$E$25)*$I$3))</f>
        <v>4.658817165886738</v>
      </c>
      <c r="J7" s="26">
        <f>IF('初评指标表'!J7&lt;=0,0,IF('初评指标表'!J7&gt;='初评指标体系'!$D$26,$J$3,(0.6+0.4*('初评指标表'!J7-'初评指标体系'!$C$26)/'初评指标体系'!$E$26)*$J$3))</f>
        <v>3.875103945921296</v>
      </c>
      <c r="K7" s="26">
        <f>IF('初评指标表'!K7&lt;=0,0,IF('初评指标表'!K7&gt;='初评指标体系'!$D$27,$K$3,(0.6+0.4*('初评指标表'!K7-'初评指标体系'!$C$27)/'初评指标体系'!$E$27)*$K$3))</f>
        <v>2.8541679967457902</v>
      </c>
      <c r="L7" s="28">
        <f>IF('指标排序及赋值'!L7=0,0,IF('指标排序及赋值'!L7=1,$L$3*0.6,IF('指标排序及赋值'!L7=2,$L$3*0.8,$L$3)))</f>
        <v>8</v>
      </c>
      <c r="M7" s="29">
        <f>IF('指标排序及赋值'!M7=0,0,IF('指标排序及赋值'!M7=1,$M$3*0.6,IF('指标排序及赋值'!M7=2,$M$3*0.8,$M$3)))</f>
        <v>1.6</v>
      </c>
      <c r="N7" s="28">
        <f>IF('指标排序及赋值'!N7=0,0,$N$3)</f>
        <v>1</v>
      </c>
      <c r="O7" s="28">
        <f>IF('指标排序及赋值'!O7=0,0,$O$3)</f>
        <v>1</v>
      </c>
      <c r="P7" s="26">
        <f>IF('初评指标表'!P7=0,0,IF('初评指标表'!P7&gt;='初评指标体系'!$D$32,$P$3,(0.6+0.4*('初评指标表'!P7-'初评指标体系'!$C$32)/'初评指标体系'!$E$32)*$P$3))</f>
        <v>5.911911048258872</v>
      </c>
      <c r="Q7" s="26">
        <f>IF('初评指标表'!Q7=0,0,IF('初评指标表'!Q7&gt;='初评指标体系'!$D$33,$Q$3,(0.6+0.4*('初评指标表'!Q7-'初评指标体系'!$C$33)/'初评指标体系'!$E$33)*$Q$3))</f>
        <v>3.7777594455612524</v>
      </c>
      <c r="R7" s="26">
        <f>IF('初评指标表'!R7=0,0,IF('初评指标表'!R7&gt;='初评指标体系'!$D$34,$R$3,(0.6+0.4*('初评指标表'!R7-'初评指标体系'!$C$34)/'初评指标体系'!$E$34)*$R$3))</f>
        <v>15</v>
      </c>
      <c r="S7" s="26">
        <f>IF('初评指标表'!S7=0,0,IF('初评指标表'!S7&gt;='初评指标体系'!$D$35,$S$3,(0.6+0.4*('初评指标表'!S7-'初评指标体系'!$C$35)/'初评指标体系'!$E$35)*$S$3))</f>
        <v>9.623976957511179</v>
      </c>
      <c r="T7" s="32">
        <f>IF('指标排序及赋值'!T7=0,0,IF('指标排序及赋值'!T7=1,$T$3*0.6,IF('指标排序及赋值'!T7=2,$T$3*0.8,$T$3)))</f>
        <v>4</v>
      </c>
      <c r="U7" s="32">
        <f>IF('指标排序及赋值'!U7=0,0,IF('指标排序及赋值'!U7=1,$U$3*0.8,$U$3))</f>
        <v>2</v>
      </c>
      <c r="V7" s="32">
        <f>IF('指标排序及赋值'!V7=0,0,IF('指标排序及赋值'!V7=1,$V$3*0.6,IF('指标排序及赋值'!V7=2,$V$3*0.8,$V$3)))</f>
        <v>1.6</v>
      </c>
      <c r="W7" s="32">
        <f>IF('指标排序及赋值'!W7=0,0,IF('指标排序及赋值'!W7=1,$W$3*0.4,IF('指标排序及赋值'!W7=2,$W$3*0.6,IF('指标排序及赋值'!W7=3,$W$3*0.8,$W$3))))</f>
        <v>0.8</v>
      </c>
      <c r="X7" s="32">
        <f>IF('指标排序及赋值'!X7=0,0,IF('指标排序及赋值'!X7=1,$X$3*0.6,IF('指标排序及赋值'!X7=2,$X$3*0.8,$X$3)))</f>
        <v>4</v>
      </c>
      <c r="Y7" s="35">
        <f t="shared" si="0"/>
        <v>81.8800284380091</v>
      </c>
      <c r="Z7" s="36" t="e">
        <f t="shared" si="1"/>
        <v>#N/A</v>
      </c>
      <c r="AA7" s="10"/>
      <c r="AB7" s="10"/>
      <c r="AC7" s="10"/>
      <c r="AD7" s="10"/>
      <c r="AE7" s="10"/>
      <c r="AF7" s="10"/>
      <c r="AG7" s="10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4" customFormat="1" ht="24.75" customHeight="1">
      <c r="A8" s="7">
        <v>5</v>
      </c>
      <c r="B8" s="15" t="s">
        <v>124</v>
      </c>
      <c r="C8" s="15" t="s">
        <v>134</v>
      </c>
      <c r="D8" s="7" t="s">
        <v>135</v>
      </c>
      <c r="E8" s="7">
        <v>13560008850</v>
      </c>
      <c r="F8" s="15" t="s">
        <v>127</v>
      </c>
      <c r="G8" s="26">
        <f>IF('初评指标表'!G8&gt;='初评指标体系'!$D$23,$G$3,(0.6+0.4*('初评指标表'!G8-'初评指标体系'!$C$23)/'初评指标体系'!$E$23)*$G$3)</f>
        <v>4.56842805238006</v>
      </c>
      <c r="H8" s="26">
        <f>IF('初评指标表'!H8=0,0,IF('初评指标表'!H8&gt;='初评指标体系'!$D$24,$H$3,(0.6+0.4*('初评指标表'!H8-'初评指标体系'!$C$24)/'初评指标体系'!$E$24)*$H$3))</f>
        <v>8.1924186599508</v>
      </c>
      <c r="I8" s="26">
        <f>IF('初评指标表'!I8&lt;=0,0,IF('初评指标表'!I8&gt;='初评指标体系'!$D$25,$I$3,(0.6+0.4*('初评指标表'!I8-'初评指标体系'!$C$25)/'初评指标体系'!$E$25)*$I$3))</f>
        <v>5.322028559667954</v>
      </c>
      <c r="J8" s="26">
        <f>IF('初评指标表'!J8&lt;=0,0,IF('初评指标表'!J8&gt;='初评指标体系'!$D$26,$J$3,(0.6+0.4*('初评指标表'!J8-'初评指标体系'!$C$26)/'初评指标体系'!$E$26)*$J$3))</f>
        <v>0</v>
      </c>
      <c r="K8" s="26">
        <f>IF('初评指标表'!K8&lt;=0,0,IF('初评指标表'!K8&gt;='初评指标体系'!$D$27,$K$3,(0.6+0.4*('初评指标表'!K8-'初评指标体系'!$C$27)/'初评指标体系'!$E$27)*$K$3))</f>
        <v>0</v>
      </c>
      <c r="L8" s="28">
        <f>IF('指标排序及赋值'!L8=0,0,IF('指标排序及赋值'!L8=1,$L$3*0.6,IF('指标排序及赋值'!L8=2,$L$3*0.8,$L$3)))</f>
        <v>10</v>
      </c>
      <c r="M8" s="29">
        <f>IF('指标排序及赋值'!M8=0,0,IF('指标排序及赋值'!M8=1,$M$3*0.6,IF('指标排序及赋值'!M8=2,$M$3*0.8,$M$3)))</f>
        <v>1.6</v>
      </c>
      <c r="N8" s="28">
        <f>IF('指标排序及赋值'!N8=0,0,$N$3)</f>
        <v>1</v>
      </c>
      <c r="O8" s="28">
        <f>IF('指标排序及赋值'!O8=0,0,$O$3)</f>
        <v>1</v>
      </c>
      <c r="P8" s="26">
        <f>IF('初评指标表'!P8=0,0,IF('初评指标表'!P8&gt;='初评指标体系'!$D$32,$P$3,(0.6+0.4*('初评指标表'!P8-'初评指标体系'!$C$32)/'初评指标体系'!$E$32)*$P$3))</f>
        <v>7.202202558877181</v>
      </c>
      <c r="Q8" s="26">
        <f>IF('初评指标表'!Q8=0,0,IF('初评指标表'!Q8&gt;='初评指标体系'!$D$33,$Q$3,(0.6+0.4*('初评指标表'!Q8-'初评指标体系'!$C$33)/'初评指标体系'!$E$33)*$Q$3))</f>
        <v>5</v>
      </c>
      <c r="R8" s="26">
        <f>IF('初评指标表'!R8=0,0,IF('初评指标表'!R8&gt;='初评指标体系'!$D$34,$R$3,(0.6+0.4*('初评指标表'!R8-'初评指标体系'!$C$34)/'初评指标体系'!$E$34)*$R$3))</f>
        <v>15</v>
      </c>
      <c r="S8" s="26">
        <f>IF('初评指标表'!S8=0,0,IF('初评指标表'!S8&gt;='初评指标体系'!$D$35,$S$3,(0.6+0.4*('初评指标表'!S8-'初评指标体系'!$C$35)/'初评指标体系'!$E$35)*$S$3))</f>
        <v>8.975928612615693</v>
      </c>
      <c r="T8" s="32">
        <f>IF('指标排序及赋值'!T8=0,0,IF('指标排序及赋值'!T8=1,$T$3*0.6,IF('指标排序及赋值'!T8=2,$T$3*0.8,$T$3)))</f>
        <v>4</v>
      </c>
      <c r="U8" s="32">
        <f>IF('指标排序及赋值'!U8=0,0,IF('指标排序及赋值'!U8=1,$U$3*0.8,$U$3))</f>
        <v>1.6</v>
      </c>
      <c r="V8" s="32">
        <f>IF('指标排序及赋值'!V8=0,0,IF('指标排序及赋值'!V8=1,$V$3*0.6,IF('指标排序及赋值'!V8=2,$V$3*0.8,$V$3)))</f>
        <v>1.2</v>
      </c>
      <c r="W8" s="32">
        <f>IF('指标排序及赋值'!W8=0,0,IF('指标排序及赋值'!W8=1,$W$3*0.4,IF('指标排序及赋值'!W8=2,$W$3*0.6,IF('指标排序及赋值'!W8=3,$W$3*0.8,$W$3))))</f>
        <v>1.2</v>
      </c>
      <c r="X8" s="32">
        <f>IF('指标排序及赋值'!X8=0,0,IF('指标排序及赋值'!X8=1,$X$3*0.6,IF('指标排序及赋值'!X8=2,$X$3*0.8,$X$3)))</f>
        <v>4</v>
      </c>
      <c r="Y8" s="35">
        <f t="shared" si="0"/>
        <v>79.86100644349169</v>
      </c>
      <c r="Z8" s="36" t="e">
        <f t="shared" si="1"/>
        <v>#N/A</v>
      </c>
      <c r="AA8" s="10"/>
      <c r="AB8" s="10"/>
      <c r="AC8" s="10"/>
      <c r="AD8" s="10"/>
      <c r="AE8" s="10"/>
      <c r="AF8" s="10"/>
      <c r="AG8" s="10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s="4" customFormat="1" ht="24.75" customHeight="1">
      <c r="A9" s="7">
        <v>6</v>
      </c>
      <c r="B9" s="15" t="s">
        <v>124</v>
      </c>
      <c r="C9" s="15" t="s">
        <v>136</v>
      </c>
      <c r="D9" s="7" t="s">
        <v>137</v>
      </c>
      <c r="E9" s="7">
        <v>18802016395</v>
      </c>
      <c r="F9" s="15" t="s">
        <v>127</v>
      </c>
      <c r="G9" s="26">
        <f>IF('初评指标表'!G9&gt;='初评指标体系'!$D$23,$G$3,(0.6+0.4*('初评指标表'!G9-'初评指标体系'!$C$23)/'初评指标体系'!$E$23)*$G$3)</f>
        <v>4.221645272455636</v>
      </c>
      <c r="H9" s="26">
        <f>IF('初评指标表'!H9=0,0,IF('初评指标表'!H9&gt;='初评指标体系'!$D$24,$H$3,(0.6+0.4*('初评指标表'!H9-'初评指标体系'!$C$24)/'初评指标体系'!$E$24)*$H$3))</f>
        <v>7.949841339595802</v>
      </c>
      <c r="I9" s="26">
        <f>IF('初评指标表'!I9&lt;=0,0,IF('初评指标表'!I9&gt;='初评指标体系'!$D$25,$I$3,(0.6+0.4*('初评指标表'!I9-'初评指标体系'!$C$25)/'初评指标体系'!$E$25)*$I$3))</f>
        <v>3.912598804060507</v>
      </c>
      <c r="J9" s="26">
        <f>IF('初评指标表'!J9&lt;=0,0,IF('初评指标表'!J9&gt;='初评指标体系'!$D$26,$J$3,(0.6+0.4*('初评指标表'!J9-'初评指标体系'!$C$26)/'初评指标体系'!$E$26)*$J$3))</f>
        <v>3.177231148904209</v>
      </c>
      <c r="K9" s="26">
        <f>IF('初评指标表'!K9&lt;=0,0,IF('初评指标表'!K9&gt;='初评指标体系'!$D$27,$K$3,(0.6+0.4*('初评指标表'!K9-'初评指标体系'!$C$27)/'初评指标体系'!$E$27)*$K$3))</f>
        <v>2.4235811019925952</v>
      </c>
      <c r="L9" s="28">
        <f>IF('指标排序及赋值'!L9=0,0,IF('指标排序及赋值'!L9=1,$L$3*0.6,IF('指标排序及赋值'!L9=2,$L$3*0.8,$L$3)))</f>
        <v>10</v>
      </c>
      <c r="M9" s="29">
        <f>IF('指标排序及赋值'!M9=0,0,IF('指标排序及赋值'!M9=1,$M$3*0.6,IF('指标排序及赋值'!M9=2,$M$3*0.8,$M$3)))</f>
        <v>1.6</v>
      </c>
      <c r="N9" s="28">
        <f>IF('指标排序及赋值'!N9=0,0,$N$3)</f>
        <v>1</v>
      </c>
      <c r="O9" s="28">
        <f>IF('指标排序及赋值'!O9=0,0,$O$3)</f>
        <v>0</v>
      </c>
      <c r="P9" s="26">
        <f>IF('初评指标表'!P9=0,0,IF('初评指标表'!P9&gt;='初评指标体系'!$D$32,$P$3,(0.6+0.4*('初评指标表'!P9-'初评指标体系'!$C$32)/'初评指标体系'!$E$32)*$P$3))</f>
        <v>8</v>
      </c>
      <c r="Q9" s="26">
        <f>IF('初评指标表'!Q9=0,0,IF('初评指标表'!Q9&gt;='初评指标体系'!$D$33,$Q$3,(0.6+0.4*('初评指标表'!Q9-'初评指标体系'!$C$33)/'初评指标体系'!$E$33)*$Q$3))</f>
        <v>4.782243824251065</v>
      </c>
      <c r="R9" s="26">
        <f>IF('初评指标表'!R9=0,0,IF('初评指标表'!R9&gt;='初评指标体系'!$D$34,$R$3,(0.6+0.4*('初评指标表'!R9-'初评指标体系'!$C$34)/'初评指标体系'!$E$34)*$R$3))</f>
        <v>13.578774996897776</v>
      </c>
      <c r="S9" s="26">
        <f>IF('初评指标表'!S9=0,0,IF('初评指标表'!S9&gt;='初评指标体系'!$D$35,$S$3,(0.6+0.4*('初评指标表'!S9-'初评指标体系'!$C$35)/'初评指标体系'!$E$35)*$S$3))</f>
        <v>7.642970308564022</v>
      </c>
      <c r="T9" s="32">
        <f>IF('指标排序及赋值'!T9=0,0,IF('指标排序及赋值'!T9=1,$T$3*0.6,IF('指标排序及赋值'!T9=2,$T$3*0.8,$T$3)))</f>
        <v>4</v>
      </c>
      <c r="U9" s="32">
        <f>IF('指标排序及赋值'!U9=0,0,IF('指标排序及赋值'!U9=1,$U$3*0.8,$U$3))</f>
        <v>2</v>
      </c>
      <c r="V9" s="32">
        <f>IF('指标排序及赋值'!V9=0,0,IF('指标排序及赋值'!V9=1,$V$3*0.6,IF('指标排序及赋值'!V9=2,$V$3*0.8,$V$3)))</f>
        <v>1.6</v>
      </c>
      <c r="W9" s="32">
        <f>IF('指标排序及赋值'!W9=0,0,IF('指标排序及赋值'!W9=1,$W$3*0.4,IF('指标排序及赋值'!W9=2,$W$3*0.6,IF('指标排序及赋值'!W9=3,$W$3*0.8,$W$3))))</f>
        <v>1.2</v>
      </c>
      <c r="X9" s="32">
        <f>IF('指标排序及赋值'!X9=0,0,IF('指标排序及赋值'!X9=1,$X$3*0.6,IF('指标排序及赋值'!X9=2,$X$3*0.8,$X$3)))</f>
        <v>4</v>
      </c>
      <c r="Y9" s="35">
        <f t="shared" si="0"/>
        <v>81.08888679672161</v>
      </c>
      <c r="Z9" s="36" t="e">
        <f t="shared" si="1"/>
        <v>#N/A</v>
      </c>
      <c r="AA9" s="10"/>
      <c r="AB9" s="10"/>
      <c r="AC9" s="10"/>
      <c r="AD9" s="10"/>
      <c r="AE9" s="10"/>
      <c r="AF9" s="10"/>
      <c r="AG9" s="10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4" customFormat="1" ht="24.75" customHeight="1">
      <c r="A10" s="7">
        <v>7</v>
      </c>
      <c r="B10" s="15" t="s">
        <v>124</v>
      </c>
      <c r="C10" s="15" t="s">
        <v>138</v>
      </c>
      <c r="D10" s="7" t="s">
        <v>139</v>
      </c>
      <c r="E10" s="7">
        <v>13763339269</v>
      </c>
      <c r="F10" s="15" t="s">
        <v>127</v>
      </c>
      <c r="G10" s="26">
        <f>IF('初评指标表'!G10&gt;='初评指标体系'!$D$23,$G$3,(0.6+0.4*('初评指标表'!G10-'初评指标体系'!$C$23)/'初评指标体系'!$E$23)*$G$3)</f>
        <v>5.624290127830862</v>
      </c>
      <c r="H10" s="26">
        <f>IF('初评指标表'!H10=0,0,IF('初评指标表'!H10&gt;='初评指标体系'!$D$24,$H$3,(0.6+0.4*('初评指标表'!H10-'初评指标体系'!$C$24)/'初评指标体系'!$E$24)*$H$3))</f>
        <v>7.869743596664046</v>
      </c>
      <c r="I10" s="26">
        <f>IF('初评指标表'!I10&lt;=0,0,IF('初评指标表'!I10&gt;='初评指标体系'!$D$25,$I$3,(0.6+0.4*('初评指标表'!I10-'初评指标体系'!$C$25)/'初评指标体系'!$E$25)*$I$3))</f>
        <v>3.905561940609674</v>
      </c>
      <c r="J10" s="26">
        <f>IF('初评指标表'!J10&lt;=0,0,IF('初评指标表'!J10&gt;='初评指标体系'!$D$26,$J$3,(0.6+0.4*('初评指标表'!J10-'初评指标体系'!$C$26)/'初评指标体系'!$E$26)*$J$3))</f>
        <v>3.2566324203975427</v>
      </c>
      <c r="K10" s="26">
        <f>IF('初评指标表'!K10&lt;=0,0,IF('初评指标表'!K10&gt;='初评指标体系'!$D$27,$K$3,(0.6+0.4*('初评指标表'!K10-'初评指标体系'!$C$27)/'初评指标体系'!$E$27)*$K$3))</f>
        <v>2.445956833080086</v>
      </c>
      <c r="L10" s="28">
        <f>IF('指标排序及赋值'!L10=0,0,IF('指标排序及赋值'!L10=1,$L$3*0.6,IF('指标排序及赋值'!L10=2,$L$3*0.8,$L$3)))</f>
        <v>8</v>
      </c>
      <c r="M10" s="29">
        <f>IF('指标排序及赋值'!M10=0,0,IF('指标排序及赋值'!M10=1,$M$3*0.6,IF('指标排序及赋值'!M10=2,$M$3*0.8,$M$3)))</f>
        <v>2</v>
      </c>
      <c r="N10" s="28">
        <f>IF('指标排序及赋值'!N10=0,0,$N$3)</f>
        <v>1</v>
      </c>
      <c r="O10" s="28">
        <f>IF('指标排序及赋值'!O10=0,0,$O$3)</f>
        <v>1</v>
      </c>
      <c r="P10" s="26">
        <f>IF('初评指标表'!P10=0,0,IF('初评指标表'!P10&gt;='初评指标体系'!$D$32,$P$3,(0.6+0.4*('初评指标表'!P10-'初评指标体系'!$C$32)/'初评指标体系'!$E$32)*$P$3))</f>
        <v>8</v>
      </c>
      <c r="Q10" s="26">
        <f>IF('初评指标表'!Q10=0,0,IF('初评指标表'!Q10&gt;='初评指标体系'!$D$33,$Q$3,(0.6+0.4*('初评指标表'!Q10-'初评指标体系'!$C$33)/'初评指标体系'!$E$33)*$Q$3))</f>
        <v>5</v>
      </c>
      <c r="R10" s="26">
        <f>IF('初评指标表'!R10=0,0,IF('初评指标表'!R10&gt;='初评指标体系'!$D$34,$R$3,(0.6+0.4*('初评指标表'!R10-'初评指标体系'!$C$34)/'初评指标体系'!$E$34)*$R$3))</f>
        <v>15</v>
      </c>
      <c r="S10" s="26">
        <f>IF('初评指标表'!S10=0,0,IF('初评指标表'!S10&gt;='初评指标体系'!$D$35,$S$3,(0.6+0.4*('初评指标表'!S10-'初评指标体系'!$C$35)/'初评指标体系'!$E$35)*$S$3))</f>
        <v>8.324748209444753</v>
      </c>
      <c r="T10" s="32">
        <f>IF('指标排序及赋值'!T10=0,0,IF('指标排序及赋值'!T10=1,$T$3*0.6,IF('指标排序及赋值'!T10=2,$T$3*0.8,$T$3)))</f>
        <v>4</v>
      </c>
      <c r="U10" s="32">
        <f>IF('指标排序及赋值'!U10=0,0,IF('指标排序及赋值'!U10=1,$U$3*0.8,$U$3))</f>
        <v>2</v>
      </c>
      <c r="V10" s="32">
        <f>IF('指标排序及赋值'!V10=0,0,IF('指标排序及赋值'!V10=1,$V$3*0.6,IF('指标排序及赋值'!V10=2,$V$3*0.8,$V$3)))</f>
        <v>1.6</v>
      </c>
      <c r="W10" s="32">
        <f>IF('指标排序及赋值'!W10=0,0,IF('指标排序及赋值'!W10=1,$W$3*0.4,IF('指标排序及赋值'!W10=2,$W$3*0.6,IF('指标排序及赋值'!W10=3,$W$3*0.8,$W$3))))</f>
        <v>1.6</v>
      </c>
      <c r="X10" s="32">
        <f>IF('指标排序及赋值'!X10=0,0,IF('指标排序及赋值'!X10=1,$X$3*0.6,IF('指标排序及赋值'!X10=2,$X$3*0.8,$X$3)))</f>
        <v>4</v>
      </c>
      <c r="Y10" s="35">
        <f t="shared" si="0"/>
        <v>84.62693312802695</v>
      </c>
      <c r="Z10" s="36" t="e">
        <f t="shared" si="1"/>
        <v>#N/A</v>
      </c>
      <c r="AA10" s="10"/>
      <c r="AB10" s="10"/>
      <c r="AC10" s="10"/>
      <c r="AD10" s="10"/>
      <c r="AE10" s="10"/>
      <c r="AF10" s="10"/>
      <c r="AG10" s="10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4" customFormat="1" ht="24.75" customHeight="1">
      <c r="A11" s="7">
        <v>8</v>
      </c>
      <c r="B11" s="15" t="s">
        <v>124</v>
      </c>
      <c r="C11" s="15" t="s">
        <v>432</v>
      </c>
      <c r="D11" s="7" t="s">
        <v>141</v>
      </c>
      <c r="E11" s="7">
        <v>13560409373</v>
      </c>
      <c r="F11" s="15" t="s">
        <v>127</v>
      </c>
      <c r="G11" s="26">
        <f>IF('初评指标表'!G11&gt;='初评指标体系'!$D$23,$G$3,(0.6+0.4*('初评指标表'!G11-'初评指标体系'!$C$23)/'初评指标体系'!$E$23)*$G$3)</f>
        <v>3.866627671126644</v>
      </c>
      <c r="H11" s="26">
        <f>IF('初评指标表'!H11=0,0,IF('初评指标表'!H11&gt;='初评指标体系'!$D$24,$H$3,(0.6+0.4*('初评指标表'!H11-'初评指标体系'!$C$24)/'初评指标体系'!$E$24)*$H$3))</f>
        <v>7.579101243170416</v>
      </c>
      <c r="I11" s="26">
        <f>IF('初评指标表'!I11&lt;=0,0,IF('初评指标表'!I11&gt;='初评指标体系'!$D$25,$I$3,(0.6+0.4*('初评指标表'!I11-'初评指标体系'!$C$25)/'初评指标体系'!$E$25)*$I$3))</f>
        <v>4.334142363690518</v>
      </c>
      <c r="J11" s="26">
        <f>IF('初评指标表'!J11&lt;=0,0,IF('初评指标表'!J11&gt;='初评指标体系'!$D$26,$J$3,(0.6+0.4*('初评指标表'!J11-'初评指标体系'!$C$26)/'初评指标体系'!$E$26)*$J$3))</f>
        <v>3.10169264197001</v>
      </c>
      <c r="K11" s="26">
        <f>IF('初评指标表'!K11&lt;=0,0,IF('初评指标表'!K11&gt;='初评指标体系'!$D$27,$K$3,(0.6+0.4*('初评指标表'!K11-'初评指标体系'!$C$27)/'初评指标体系'!$E$27)*$K$3))</f>
        <v>2.6323564016176193</v>
      </c>
      <c r="L11" s="28">
        <f>IF('指标排序及赋值'!L11=0,0,IF('指标排序及赋值'!L11=1,$L$3*0.6,IF('指标排序及赋值'!L11=2,$L$3*0.8,$L$3)))</f>
        <v>10</v>
      </c>
      <c r="M11" s="29">
        <f>IF('指标排序及赋值'!M11=0,0,IF('指标排序及赋值'!M11=1,$M$3*0.6,IF('指标排序及赋值'!M11=2,$M$3*0.8,$M$3)))</f>
        <v>2</v>
      </c>
      <c r="N11" s="28">
        <f>IF('指标排序及赋值'!N11=0,0,$N$3)</f>
        <v>1</v>
      </c>
      <c r="O11" s="28">
        <f>IF('指标排序及赋值'!O11=0,0,$O$3)</f>
        <v>0</v>
      </c>
      <c r="P11" s="26">
        <f>IF('初评指标表'!P11=0,0,IF('初评指标表'!P11&gt;='初评指标体系'!$D$32,$P$3,(0.6+0.4*('初评指标表'!P11-'初评指标体系'!$C$32)/'初评指标体系'!$E$32)*$P$3))</f>
        <v>8</v>
      </c>
      <c r="Q11" s="26">
        <f>IF('初评指标表'!Q11=0,0,IF('初评指标表'!Q11&gt;='初评指标体系'!$D$33,$Q$3,(0.6+0.4*('初评指标表'!Q11-'初评指标体系'!$C$33)/'初评指标体系'!$E$33)*$Q$3))</f>
        <v>5</v>
      </c>
      <c r="R11" s="26">
        <f>IF('初评指标表'!R11=0,0,IF('初评指标表'!R11&gt;='初评指标体系'!$D$34,$R$3,(0.6+0.4*('初评指标表'!R11-'初评指标体系'!$C$34)/'初评指标体系'!$E$34)*$R$3))</f>
        <v>15</v>
      </c>
      <c r="S11" s="26">
        <f>IF('初评指标表'!S11=0,0,IF('初评指标表'!S11&gt;='初评指标体系'!$D$35,$S$3,(0.6+0.4*('初评指标表'!S11-'初评指标体系'!$C$35)/'初评指标体系'!$E$35)*$S$3))</f>
        <v>7.652467631357096</v>
      </c>
      <c r="T11" s="32">
        <f>IF('指标排序及赋值'!T11=0,0,IF('指标排序及赋值'!T11=1,$T$3*0.6,IF('指标排序及赋值'!T11=2,$T$3*0.8,$T$3)))</f>
        <v>3.2</v>
      </c>
      <c r="U11" s="32">
        <f>IF('指标排序及赋值'!U11=0,0,IF('指标排序及赋值'!U11=1,$U$3*0.8,$U$3))</f>
        <v>2</v>
      </c>
      <c r="V11" s="32">
        <f>IF('指标排序及赋值'!V11=0,0,IF('指标排序及赋值'!V11=1,$V$3*0.6,IF('指标排序及赋值'!V11=2,$V$3*0.8,$V$3)))</f>
        <v>1.2</v>
      </c>
      <c r="W11" s="32">
        <f>IF('指标排序及赋值'!W11=0,0,IF('指标排序及赋值'!W11=1,$W$3*0.4,IF('指标排序及赋值'!W11=2,$W$3*0.6,IF('指标排序及赋值'!W11=3,$W$3*0.8,$W$3))))</f>
        <v>0.8</v>
      </c>
      <c r="X11" s="32">
        <f>IF('指标排序及赋值'!X11=0,0,IF('指标排序及赋值'!X11=1,$X$3*0.6,IF('指标排序及赋值'!X11=2,$X$3*0.8,$X$3)))</f>
        <v>4</v>
      </c>
      <c r="Y11" s="35">
        <f t="shared" si="0"/>
        <v>81.36638795293231</v>
      </c>
      <c r="Z11" s="36" t="e">
        <f t="shared" si="1"/>
        <v>#N/A</v>
      </c>
      <c r="AA11" s="10"/>
      <c r="AB11" s="10"/>
      <c r="AC11" s="10"/>
      <c r="AD11" s="10"/>
      <c r="AE11" s="10"/>
      <c r="AF11" s="10"/>
      <c r="AG11" s="10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4" customFormat="1" ht="24.75" customHeight="1">
      <c r="A12" s="7">
        <v>9</v>
      </c>
      <c r="B12" s="15" t="s">
        <v>124</v>
      </c>
      <c r="C12" s="15" t="s">
        <v>142</v>
      </c>
      <c r="D12" s="7" t="s">
        <v>143</v>
      </c>
      <c r="E12" s="7" t="s">
        <v>144</v>
      </c>
      <c r="F12" s="15" t="s">
        <v>127</v>
      </c>
      <c r="G12" s="26">
        <f>IF('初评指标表'!G12&gt;='初评指标体系'!$D$23,$G$3,(0.6+0.4*('初评指标表'!G12-'初评指标体系'!$C$23)/'初评指标体系'!$E$23)*$G$3)</f>
        <v>6</v>
      </c>
      <c r="H12" s="26">
        <f>IF('初评指标表'!H12=0,0,IF('初评指标表'!H12&gt;='初评指标体系'!$D$24,$H$3,(0.6+0.4*('初评指标表'!H12-'初评指标体系'!$C$24)/'初评指标体系'!$E$24)*$H$3))</f>
        <v>12</v>
      </c>
      <c r="I12" s="26">
        <f>IF('初评指标表'!I12&lt;=0,0,IF('初评指标表'!I12&gt;='初评指标体系'!$D$25,$I$3,(0.6+0.4*('初评指标表'!I12-'初评指标体系'!$C$25)/'初评指标体系'!$E$25)*$I$3))</f>
        <v>4.130551683615588</v>
      </c>
      <c r="J12" s="26">
        <f>IF('初评指标表'!J12&lt;=0,0,IF('初评指标表'!J12&gt;='初评指标体系'!$D$26,$J$3,(0.6+0.4*('初评指标表'!J12-'初评指标体系'!$C$26)/'初评指标体系'!$E$26)*$J$3))</f>
        <v>2.6392338850291046</v>
      </c>
      <c r="K12" s="26">
        <f>IF('初评指标表'!K12&lt;=0,0,IF('初评指标表'!K12&gt;='初评指标体系'!$D$27,$K$3,(0.6+0.4*('初评指标表'!K12-'初评指标体系'!$C$27)/'初评指标体系'!$E$27)*$K$3))</f>
        <v>4</v>
      </c>
      <c r="L12" s="28">
        <f>IF('指标排序及赋值'!L12=0,0,IF('指标排序及赋值'!L12=1,$L$3*0.6,IF('指标排序及赋值'!L12=2,$L$3*0.8,$L$3)))</f>
        <v>0</v>
      </c>
      <c r="M12" s="29">
        <f>IF('指标排序及赋值'!M12=0,0,IF('指标排序及赋值'!M12=1,$M$3*0.6,IF('指标排序及赋值'!M12=2,$M$3*0.8,$M$3)))</f>
        <v>1.6</v>
      </c>
      <c r="N12" s="28">
        <f>IF('指标排序及赋值'!N12=0,0,$N$3)</f>
        <v>1</v>
      </c>
      <c r="O12" s="28">
        <f>IF('指标排序及赋值'!O12=0,0,$O$3)</f>
        <v>1</v>
      </c>
      <c r="P12" s="26">
        <f>IF('初评指标表'!P12=0,0,IF('初评指标表'!P12&gt;='初评指标体系'!$D$32,$P$3,(0.6+0.4*('初评指标表'!P12-'初评指标体系'!$C$32)/'初评指标体系'!$E$32)*$P$3))</f>
        <v>7.186921296898505</v>
      </c>
      <c r="Q12" s="26">
        <f>IF('初评指标表'!Q12=0,0,IF('初评指标表'!Q12&gt;='初评指标体系'!$D$33,$Q$3,(0.6+0.4*('初评指标表'!Q12-'初评指标体系'!$C$33)/'初评指标体系'!$E$33)*$Q$3))</f>
        <v>4.011598659057788</v>
      </c>
      <c r="R12" s="26">
        <f>IF('初评指标表'!R12=0,0,IF('初评指标表'!R12&gt;='初评指标体系'!$D$34,$R$3,(0.6+0.4*('初评指标表'!R12-'初评指标体系'!$C$34)/'初评指标体系'!$E$34)*$R$3))</f>
        <v>11.283555119661548</v>
      </c>
      <c r="S12" s="26">
        <f>IF('初评指标表'!S12=0,0,IF('初评指标表'!S12&gt;='初评指标体系'!$D$35,$S$3,(0.6+0.4*('初评指标表'!S12-'初评指标体系'!$C$35)/'初评指标体系'!$E$35)*$S$3))</f>
        <v>10.292953037072682</v>
      </c>
      <c r="T12" s="32">
        <f>IF('指标排序及赋值'!T12=0,0,IF('指标排序及赋值'!T12=1,$T$3*0.6,IF('指标排序及赋值'!T12=2,$T$3*0.8,$T$3)))</f>
        <v>4</v>
      </c>
      <c r="U12" s="32">
        <f>IF('指标排序及赋值'!U12=0,0,IF('指标排序及赋值'!U12=1,$U$3*0.8,$U$3))</f>
        <v>1.6</v>
      </c>
      <c r="V12" s="32">
        <f>IF('指标排序及赋值'!V12=0,0,IF('指标排序及赋值'!V12=1,$V$3*0.6,IF('指标排序及赋值'!V12=2,$V$3*0.8,$V$3)))</f>
        <v>1.2</v>
      </c>
      <c r="W12" s="32">
        <f>IF('指标排序及赋值'!W12=0,0,IF('指标排序及赋值'!W12=1,$W$3*0.4,IF('指标排序及赋值'!W12=2,$W$3*0.6,IF('指标排序及赋值'!W12=3,$W$3*0.8,$W$3))))</f>
        <v>0.8</v>
      </c>
      <c r="X12" s="32">
        <f>IF('指标排序及赋值'!X12=0,0,IF('指标排序及赋值'!X12=1,$X$3*0.6,IF('指标排序及赋值'!X12=2,$X$3*0.8,$X$3)))</f>
        <v>4</v>
      </c>
      <c r="Y12" s="35">
        <f t="shared" si="0"/>
        <v>76.7448136813352</v>
      </c>
      <c r="Z12" s="36" t="e">
        <f t="shared" si="1"/>
        <v>#N/A</v>
      </c>
      <c r="AA12" s="10"/>
      <c r="AB12" s="10"/>
      <c r="AC12" s="10"/>
      <c r="AD12" s="10"/>
      <c r="AE12" s="10"/>
      <c r="AF12" s="10"/>
      <c r="AG12" s="10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  <row r="13" spans="1:256" s="4" customFormat="1" ht="24.75" customHeight="1">
      <c r="A13" s="7">
        <v>10</v>
      </c>
      <c r="B13" s="15" t="s">
        <v>124</v>
      </c>
      <c r="C13" s="15" t="s">
        <v>145</v>
      </c>
      <c r="D13" s="7" t="s">
        <v>146</v>
      </c>
      <c r="E13" s="7">
        <v>13570918786</v>
      </c>
      <c r="F13" s="15" t="s">
        <v>127</v>
      </c>
      <c r="G13" s="26">
        <f>IF('初评指标表'!G13&gt;='初评指标体系'!$D$23,$G$3,(0.6+0.4*('初评指标表'!G13-'初评指标体系'!$C$23)/'初评指标体系'!$E$23)*$G$3)</f>
        <v>4.638411003951715</v>
      </c>
      <c r="H13" s="26">
        <f>IF('初评指标表'!H13=0,0,IF('初评指标表'!H13&gt;='初评指标体系'!$D$24,$H$3,(0.6+0.4*('初评指标表'!H13-'初评指标体系'!$C$24)/'初评指标体系'!$E$24)*$H$3))</f>
        <v>9.010395776649263</v>
      </c>
      <c r="I13" s="26">
        <f>IF('初评指标表'!I13&lt;=0,0,IF('初评指标表'!I13&gt;='初评指标体系'!$D$25,$I$3,(0.6+0.4*('初评指标表'!I13-'初评指标体系'!$C$25)/'初评指标体系'!$E$25)*$I$3))</f>
        <v>6</v>
      </c>
      <c r="J13" s="26">
        <f>IF('初评指标表'!J13&lt;=0,0,IF('初评指标表'!J13&gt;='初评指标体系'!$D$26,$J$3,(0.6+0.4*('初评指标表'!J13-'初评指标体系'!$C$26)/'初评指标体系'!$E$26)*$J$3))</f>
        <v>4</v>
      </c>
      <c r="K13" s="26">
        <f>IF('初评指标表'!K13&lt;=0,0,IF('初评指标表'!K13&gt;='初评指标体系'!$D$27,$K$3,(0.6+0.4*('初评指标表'!K13-'初评指标体系'!$C$27)/'初评指标体系'!$E$27)*$K$3))</f>
        <v>4</v>
      </c>
      <c r="L13" s="28">
        <f>IF('指标排序及赋值'!L13=0,0,IF('指标排序及赋值'!L13=1,$L$3*0.6,IF('指标排序及赋值'!L13=2,$L$3*0.8,$L$3)))</f>
        <v>10</v>
      </c>
      <c r="M13" s="29">
        <f>IF('指标排序及赋值'!M13=0,0,IF('指标排序及赋值'!M13=1,$M$3*0.6,IF('指标排序及赋值'!M13=2,$M$3*0.8,$M$3)))</f>
        <v>0</v>
      </c>
      <c r="N13" s="28">
        <f>IF('指标排序及赋值'!N13=0,0,$N$3)</f>
        <v>1</v>
      </c>
      <c r="O13" s="28">
        <f>IF('指标排序及赋值'!O13=0,0,$O$3)</f>
        <v>1</v>
      </c>
      <c r="P13" s="26">
        <f>IF('初评指标表'!P13=0,0,IF('初评指标表'!P13&gt;='初评指标体系'!$D$32,$P$3,(0.6+0.4*('初评指标表'!P13-'初评指标体系'!$C$32)/'初评指标体系'!$E$32)*$P$3))</f>
        <v>8</v>
      </c>
      <c r="Q13" s="26">
        <f>IF('初评指标表'!Q13=0,0,IF('初评指标表'!Q13&gt;='初评指标体系'!$D$33,$Q$3,(0.6+0.4*('初评指标表'!Q13-'初评指标体系'!$C$33)/'初评指标体系'!$E$33)*$Q$3))</f>
        <v>5</v>
      </c>
      <c r="R13" s="26">
        <f>IF('初评指标表'!R13=0,0,IF('初评指标表'!R13&gt;='初评指标体系'!$D$34,$R$3,(0.6+0.4*('初评指标表'!R13-'初评指标体系'!$C$34)/'初评指标体系'!$E$34)*$R$3))</f>
        <v>15</v>
      </c>
      <c r="S13" s="26">
        <f>IF('初评指标表'!S13=0,0,IF('初评指标表'!S13&gt;='初评指标体系'!$D$35,$S$3,(0.6+0.4*('初评指标表'!S13-'初评指标体系'!$C$35)/'初评指标体系'!$E$35)*$S$3))</f>
        <v>9.10865554327231</v>
      </c>
      <c r="T13" s="32">
        <f>IF('指标排序及赋值'!T13=0,0,IF('指标排序及赋值'!T13=1,$T$3*0.6,IF('指标排序及赋值'!T13=2,$T$3*0.8,$T$3)))</f>
        <v>3.2</v>
      </c>
      <c r="U13" s="32">
        <f>IF('指标排序及赋值'!U13=0,0,IF('指标排序及赋值'!U13=1,$U$3*0.8,$U$3))</f>
        <v>2</v>
      </c>
      <c r="V13" s="32">
        <f>IF('指标排序及赋值'!V13=0,0,IF('指标排序及赋值'!V13=1,$V$3*0.6,IF('指标排序及赋值'!V13=2,$V$3*0.8,$V$3)))</f>
        <v>0</v>
      </c>
      <c r="W13" s="32">
        <f>IF('指标排序及赋值'!W13=0,0,IF('指标排序及赋值'!W13=1,$W$3*0.4,IF('指标排序及赋值'!W13=2,$W$3*0.6,IF('指标排序及赋值'!W13=3,$W$3*0.8,$W$3))))</f>
        <v>1.2</v>
      </c>
      <c r="X13" s="32">
        <f>IF('指标排序及赋值'!X13=0,0,IF('指标排序及赋值'!X13=1,$X$3*0.6,IF('指标排序及赋值'!X13=2,$X$3*0.8,$X$3)))</f>
        <v>4</v>
      </c>
      <c r="Y13" s="35">
        <f t="shared" si="0"/>
        <v>87.15746232387329</v>
      </c>
      <c r="Z13" s="36" t="e">
        <f t="shared" si="1"/>
        <v>#N/A</v>
      </c>
      <c r="AA13" s="10"/>
      <c r="AB13" s="10"/>
      <c r="AC13" s="10"/>
      <c r="AD13" s="10"/>
      <c r="AE13" s="10"/>
      <c r="AF13" s="10"/>
      <c r="AG13" s="10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</row>
    <row r="14" spans="1:256" s="4" customFormat="1" ht="24.75" customHeight="1">
      <c r="A14" s="7">
        <v>11</v>
      </c>
      <c r="B14" s="15" t="s">
        <v>124</v>
      </c>
      <c r="C14" s="15" t="s">
        <v>147</v>
      </c>
      <c r="D14" s="7" t="s">
        <v>148</v>
      </c>
      <c r="E14" s="7">
        <v>13710650966</v>
      </c>
      <c r="F14" s="15" t="s">
        <v>127</v>
      </c>
      <c r="G14" s="26">
        <f>IF('初评指标表'!G14&gt;='初评指标体系'!$D$23,$G$3,(0.6+0.4*('初评指标表'!G14-'初评指标体系'!$C$23)/'初评指标体系'!$E$23)*$G$3)</f>
        <v>3.9617899950738864</v>
      </c>
      <c r="H14" s="26">
        <f>IF('初评指标表'!H14=0,0,IF('初评指标表'!H14&gt;='初评指标体系'!$D$24,$H$3,(0.6+0.4*('初评指标表'!H14-'初评指标体系'!$C$24)/'初评指标体系'!$E$24)*$H$3))</f>
        <v>9.049647824917866</v>
      </c>
      <c r="I14" s="26">
        <f>IF('初评指标表'!I14&lt;=0,0,IF('初评指标表'!I14&gt;='初评指标体系'!$D$25,$I$3,(0.6+0.4*('初评指标表'!I14-'初评指标体系'!$C$25)/'初评指标体系'!$E$25)*$I$3))</f>
        <v>4.5715129555902605</v>
      </c>
      <c r="J14" s="26">
        <f>IF('初评指标表'!J14&lt;=0,0,IF('初评指标表'!J14&gt;='初评指标体系'!$D$26,$J$3,(0.6+0.4*('初评指标表'!J14-'初评指标体系'!$C$26)/'初评指标体系'!$E$26)*$J$3))</f>
        <v>2.9654228922449635</v>
      </c>
      <c r="K14" s="26">
        <f>IF('初评指标表'!K14&lt;=0,0,IF('初评指标表'!K14&gt;='初评指标体系'!$D$27,$K$3,(0.6+0.4*('初评指标表'!K14-'初评指标体系'!$C$27)/'初评指标体系'!$E$27)*$K$3))</f>
        <v>2.5043283054822365</v>
      </c>
      <c r="L14" s="28">
        <f>IF('指标排序及赋值'!L14=0,0,IF('指标排序及赋值'!L14=1,$L$3*0.6,IF('指标排序及赋值'!L14=2,$L$3*0.8,$L$3)))</f>
        <v>10</v>
      </c>
      <c r="M14" s="29">
        <f>IF('指标排序及赋值'!M14=0,0,IF('指标排序及赋值'!M14=1,$M$3*0.6,IF('指标排序及赋值'!M14=2,$M$3*0.8,$M$3)))</f>
        <v>1.6</v>
      </c>
      <c r="N14" s="28">
        <f>IF('指标排序及赋值'!N14=0,0,$N$3)</f>
        <v>1</v>
      </c>
      <c r="O14" s="28">
        <f>IF('指标排序及赋值'!O14=0,0,$O$3)</f>
        <v>0</v>
      </c>
      <c r="P14" s="26">
        <f>IF('初评指标表'!P14=0,0,IF('初评指标表'!P14&gt;='初评指标体系'!$D$32,$P$3,(0.6+0.4*('初评指标表'!P14-'初评指标体系'!$C$32)/'初评指标体系'!$E$32)*$P$3))</f>
        <v>6.640441464661569</v>
      </c>
      <c r="Q14" s="26">
        <f>IF('初评指标表'!Q14=0,0,IF('初评指标表'!Q14&gt;='初评指标体系'!$D$33,$Q$3,(0.6+0.4*('初评指标表'!Q14-'初评指标体系'!$C$33)/'初评指标体系'!$E$33)*$Q$3))</f>
        <v>4.547098682684982</v>
      </c>
      <c r="R14" s="26">
        <f>IF('初评指标表'!R14=0,0,IF('初评指标表'!R14&gt;='初评指标体系'!$D$34,$R$3,(0.6+0.4*('初评指标表'!R14-'初评指标体系'!$C$34)/'初评指标体系'!$E$34)*$R$3))</f>
        <v>10.889999155734584</v>
      </c>
      <c r="S14" s="26">
        <f>IF('初评指标表'!S14=0,0,IF('初评指标表'!S14&gt;='初评指标体系'!$D$35,$S$3,(0.6+0.4*('初评指标表'!S14-'初评指标体系'!$C$35)/'初评指标体系'!$E$35)*$S$3))</f>
        <v>8.190873826989579</v>
      </c>
      <c r="T14" s="32">
        <f>IF('指标排序及赋值'!T14=0,0,IF('指标排序及赋值'!T14=1,$T$3*0.6,IF('指标排序及赋值'!T14=2,$T$3*0.8,$T$3)))</f>
        <v>3.2</v>
      </c>
      <c r="U14" s="32">
        <f>IF('指标排序及赋值'!U14=0,0,IF('指标排序及赋值'!U14=1,$U$3*0.8,$U$3))</f>
        <v>2</v>
      </c>
      <c r="V14" s="32">
        <f>IF('指标排序及赋值'!V14=0,0,IF('指标排序及赋值'!V14=1,$V$3*0.6,IF('指标排序及赋值'!V14=2,$V$3*0.8,$V$3)))</f>
        <v>1.2</v>
      </c>
      <c r="W14" s="32">
        <f>IF('指标排序及赋值'!W14=0,0,IF('指标排序及赋值'!W14=1,$W$3*0.4,IF('指标排序及赋值'!W14=2,$W$3*0.6,IF('指标排序及赋值'!W14=3,$W$3*0.8,$W$3))))</f>
        <v>1.2</v>
      </c>
      <c r="X14" s="32">
        <f>IF('指标排序及赋值'!X14=0,0,IF('指标排序及赋值'!X14=1,$X$3*0.6,IF('指标排序及赋值'!X14=2,$X$3*0.8,$X$3)))</f>
        <v>3.2</v>
      </c>
      <c r="Y14" s="35">
        <f t="shared" si="0"/>
        <v>76.72111510337994</v>
      </c>
      <c r="Z14" s="36" t="e">
        <f t="shared" si="1"/>
        <v>#N/A</v>
      </c>
      <c r="AA14" s="10"/>
      <c r="AB14" s="10"/>
      <c r="AC14" s="10"/>
      <c r="AD14" s="10"/>
      <c r="AE14" s="10"/>
      <c r="AF14" s="10"/>
      <c r="AG14" s="10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4" customFormat="1" ht="24.75" customHeight="1">
      <c r="A15" s="7">
        <v>12</v>
      </c>
      <c r="B15" s="15" t="s">
        <v>124</v>
      </c>
      <c r="C15" s="15" t="s">
        <v>433</v>
      </c>
      <c r="D15" s="7" t="s">
        <v>150</v>
      </c>
      <c r="E15" s="7" t="s">
        <v>151</v>
      </c>
      <c r="F15" s="15" t="s">
        <v>127</v>
      </c>
      <c r="G15" s="26">
        <f>IF('初评指标表'!G15&gt;='初评指标体系'!$D$23,$G$3,(0.6+0.4*('初评指标表'!G15-'初评指标体系'!$C$23)/'初评指标体系'!$E$23)*$G$3)</f>
        <v>4.9613885890507845</v>
      </c>
      <c r="H15" s="26">
        <f>IF('初评指标表'!H15=0,0,IF('初评指标表'!H15&gt;='初评指标体系'!$D$24,$H$3,(0.6+0.4*('初评指标表'!H15-'初评指标体系'!$C$24)/'初评指标体系'!$E$24)*$H$3))</f>
        <v>12</v>
      </c>
      <c r="I15" s="26">
        <f>IF('初评指标表'!I15&lt;=0,0,IF('初评指标表'!I15&gt;='初评指标体系'!$D$25,$I$3,(0.6+0.4*('初评指标表'!I15-'初评指标体系'!$C$25)/'初评指标体系'!$E$25)*$I$3))</f>
        <v>4.984222641756016</v>
      </c>
      <c r="J15" s="26">
        <f>IF('初评指标表'!J15&lt;=0,0,IF('初评指标表'!J15&gt;='初评指标体系'!$D$26,$J$3,(0.6+0.4*('初评指标表'!J15-'初评指标体系'!$C$26)/'初评指标体系'!$E$26)*$J$3))</f>
        <v>3.3446176131333996</v>
      </c>
      <c r="K15" s="26">
        <f>IF('初评指标表'!K15&lt;=0,0,IF('初评指标表'!K15&gt;='初评指标体系'!$D$27,$K$3,(0.6+0.4*('初评指标表'!K15-'初评指标体系'!$C$27)/'初评指标体系'!$E$27)*$K$3))</f>
        <v>2.747542773824529</v>
      </c>
      <c r="L15" s="28">
        <f>IF('指标排序及赋值'!L15=0,0,IF('指标排序及赋值'!L15=1,$L$3*0.6,IF('指标排序及赋值'!L15=2,$L$3*0.8,$L$3)))</f>
        <v>6</v>
      </c>
      <c r="M15" s="29">
        <f>IF('指标排序及赋值'!M15=0,0,IF('指标排序及赋值'!M15=1,$M$3*0.6,IF('指标排序及赋值'!M15=2,$M$3*0.8,$M$3)))</f>
        <v>1.6</v>
      </c>
      <c r="N15" s="28">
        <f>IF('指标排序及赋值'!N15=0,0,$N$3)</f>
        <v>1</v>
      </c>
      <c r="O15" s="28">
        <f>IF('指标排序及赋值'!O15=0,0,$O$3)</f>
        <v>1</v>
      </c>
      <c r="P15" s="26">
        <f>IF('初评指标表'!P15=0,0,IF('初评指标表'!P15&gt;='初评指标体系'!$D$32,$P$3,(0.6+0.4*('初评指标表'!P15-'初评指标体系'!$C$32)/'初评指标体系'!$E$32)*$P$3))</f>
        <v>8</v>
      </c>
      <c r="Q15" s="26">
        <f>IF('初评指标表'!Q15=0,0,IF('初评指标表'!Q15&gt;='初评指标体系'!$D$33,$Q$3,(0.6+0.4*('初评指标表'!Q15-'初评指标体系'!$C$33)/'初评指标体系'!$E$33)*$Q$3))</f>
        <v>5</v>
      </c>
      <c r="R15" s="26">
        <f>IF('初评指标表'!R15=0,0,IF('初评指标表'!R15&gt;='初评指标体系'!$D$34,$R$3,(0.6+0.4*('初评指标表'!R15-'初评指标体系'!$C$34)/'初评指标体系'!$E$34)*$R$3))</f>
        <v>14.62882925960839</v>
      </c>
      <c r="S15" s="26">
        <f>IF('初评指标表'!S15=0,0,IF('初评指标表'!S15&gt;='初评指标体系'!$D$35,$S$3,(0.6+0.4*('初评指标表'!S15-'初评指标体系'!$C$35)/'初评指标体系'!$E$35)*$S$3))</f>
        <v>11.636845129369053</v>
      </c>
      <c r="T15" s="32">
        <f>IF('指标排序及赋值'!T15=0,0,IF('指标排序及赋值'!T15=1,$T$3*0.6,IF('指标排序及赋值'!T15=2,$T$3*0.8,$T$3)))</f>
        <v>3.2</v>
      </c>
      <c r="U15" s="32">
        <f>IF('指标排序及赋值'!U15=0,0,IF('指标排序及赋值'!U15=1,$U$3*0.8,$U$3))</f>
        <v>0</v>
      </c>
      <c r="V15" s="32">
        <f>IF('指标排序及赋值'!V15=0,0,IF('指标排序及赋值'!V15=1,$V$3*0.6,IF('指标排序及赋值'!V15=2,$V$3*0.8,$V$3)))</f>
        <v>1.2</v>
      </c>
      <c r="W15" s="32">
        <f>IF('指标排序及赋值'!W15=0,0,IF('指标排序及赋值'!W15=1,$W$3*0.4,IF('指标排序及赋值'!W15=2,$W$3*0.6,IF('指标排序及赋值'!W15=3,$W$3*0.8,$W$3))))</f>
        <v>0.8</v>
      </c>
      <c r="X15" s="32">
        <f>IF('指标排序及赋值'!X15=0,0,IF('指标排序及赋值'!X15=1,$X$3*0.6,IF('指标排序及赋值'!X15=2,$X$3*0.8,$X$3)))</f>
        <v>4</v>
      </c>
      <c r="Y15" s="35">
        <f t="shared" si="0"/>
        <v>86.10344600674217</v>
      </c>
      <c r="Z15" s="36" t="e">
        <f t="shared" si="1"/>
        <v>#N/A</v>
      </c>
      <c r="AA15" s="10"/>
      <c r="AB15" s="10"/>
      <c r="AC15" s="10"/>
      <c r="AD15" s="10"/>
      <c r="AE15" s="10"/>
      <c r="AF15" s="10"/>
      <c r="AG15" s="10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4" customFormat="1" ht="24.75" customHeight="1">
      <c r="A16" s="7">
        <v>13</v>
      </c>
      <c r="B16" s="15" t="s">
        <v>124</v>
      </c>
      <c r="C16" s="15" t="s">
        <v>152</v>
      </c>
      <c r="D16" s="7" t="s">
        <v>153</v>
      </c>
      <c r="E16" s="7">
        <v>18988888182</v>
      </c>
      <c r="F16" s="15" t="s">
        <v>127</v>
      </c>
      <c r="G16" s="26">
        <f>IF('初评指标表'!G16&gt;='初评指标体系'!$D$23,$G$3,(0.6+0.4*('初评指标表'!G16-'初评指标体系'!$C$23)/'初评指标体系'!$E$23)*$G$3)</f>
        <v>3.857415333541626</v>
      </c>
      <c r="H16" s="26">
        <f>IF('初评指标表'!H16=0,0,IF('初评指标表'!H16&gt;='初评指标体系'!$D$24,$H$3,(0.6+0.4*('初评指标表'!H16-'初评指标体系'!$C$24)/'初评指标体系'!$E$24)*$H$3))</f>
        <v>7.870617226622241</v>
      </c>
      <c r="I16" s="26">
        <f>IF('初评指标表'!I16&lt;=0,0,IF('初评指标表'!I16&gt;='初评指标体系'!$D$25,$I$3,(0.6+0.4*('初评指标表'!I16-'初评指标体系'!$C$25)/'初评指标体系'!$E$25)*$I$3))</f>
        <v>4.912142371374841</v>
      </c>
      <c r="J16" s="26">
        <f>IF('初评指标表'!J16&lt;=0,0,IF('初评指标表'!J16&gt;='初评指标体系'!$D$26,$J$3,(0.6+0.4*('初评指标表'!J16-'初评指标体系'!$C$26)/'初评指标体系'!$E$26)*$J$3))</f>
        <v>2.799538614233214</v>
      </c>
      <c r="K16" s="26">
        <f>IF('初评指标表'!K16&lt;=0,0,IF('初评指标表'!K16&gt;='初评指标体系'!$D$27,$K$3,(0.6+0.4*('初评指标表'!K16-'初评指标体系'!$C$27)/'初评指标体系'!$E$27)*$K$3))</f>
        <v>0</v>
      </c>
      <c r="L16" s="28">
        <f>IF('指标排序及赋值'!L16=0,0,IF('指标排序及赋值'!L16=1,$L$3*0.6,IF('指标排序及赋值'!L16=2,$L$3*0.8,$L$3)))</f>
        <v>8</v>
      </c>
      <c r="M16" s="29">
        <f>IF('指标排序及赋值'!M16=0,0,IF('指标排序及赋值'!M16=1,$M$3*0.6,IF('指标排序及赋值'!M16=2,$M$3*0.8,$M$3)))</f>
        <v>2</v>
      </c>
      <c r="N16" s="28">
        <f>IF('指标排序及赋值'!N16=0,0,$N$3)</f>
        <v>1</v>
      </c>
      <c r="O16" s="28">
        <f>IF('指标排序及赋值'!O16=0,0,$O$3)</f>
        <v>1</v>
      </c>
      <c r="P16" s="26">
        <f>IF('初评指标表'!P16=0,0,IF('初评指标表'!P16&gt;='初评指标体系'!$D$32,$P$3,(0.6+0.4*('初评指标表'!P16-'初评指标体系'!$C$32)/'初评指标体系'!$E$32)*$P$3))</f>
        <v>7.196930030475569</v>
      </c>
      <c r="Q16" s="26">
        <f>IF('初评指标表'!Q16=0,0,IF('初评指标表'!Q16&gt;='初评指标体系'!$D$33,$Q$3,(0.6+0.4*('初评指标表'!Q16-'初评指标体系'!$C$33)/'初评指标体系'!$E$33)*$Q$3))</f>
        <v>5</v>
      </c>
      <c r="R16" s="26">
        <f>IF('初评指标表'!R16=0,0,IF('初评指标表'!R16&gt;='初评指标体系'!$D$34,$R$3,(0.6+0.4*('初评指标表'!R16-'初评指标体系'!$C$34)/'初评指标体系'!$E$34)*$R$3))</f>
        <v>13.721184268692785</v>
      </c>
      <c r="S16" s="26">
        <f>IF('初评指标表'!S16=0,0,IF('初评指标表'!S16&gt;='初评指标体系'!$D$35,$S$3,(0.6+0.4*('初评指标表'!S16-'初评指标体系'!$C$35)/'初评指标体系'!$E$35)*$S$3))</f>
        <v>7.966432167824555</v>
      </c>
      <c r="T16" s="32">
        <f>IF('指标排序及赋值'!T16=0,0,IF('指标排序及赋值'!T16=1,$T$3*0.6,IF('指标排序及赋值'!T16=2,$T$3*0.8,$T$3)))</f>
        <v>3.2</v>
      </c>
      <c r="U16" s="32">
        <f>IF('指标排序及赋值'!U16=0,0,IF('指标排序及赋值'!U16=1,$U$3*0.8,$U$3))</f>
        <v>2</v>
      </c>
      <c r="V16" s="32">
        <f>IF('指标排序及赋值'!V16=0,0,IF('指标排序及赋值'!V16=1,$V$3*0.6,IF('指标排序及赋值'!V16=2,$V$3*0.8,$V$3)))</f>
        <v>1.6</v>
      </c>
      <c r="W16" s="32">
        <f>IF('指标排序及赋值'!W16=0,0,IF('指标排序及赋值'!W16=1,$W$3*0.4,IF('指标排序及赋值'!W16=2,$W$3*0.6,IF('指标排序及赋值'!W16=3,$W$3*0.8,$W$3))))</f>
        <v>2</v>
      </c>
      <c r="X16" s="32">
        <f>IF('指标排序及赋值'!X16=0,0,IF('指标排序及赋值'!X16=1,$X$3*0.6,IF('指标排序及赋值'!X16=2,$X$3*0.8,$X$3)))</f>
        <v>3.2</v>
      </c>
      <c r="Y16" s="35">
        <f t="shared" si="0"/>
        <v>77.32426001276482</v>
      </c>
      <c r="Z16" s="36" t="e">
        <f t="shared" si="1"/>
        <v>#N/A</v>
      </c>
      <c r="AA16" s="10"/>
      <c r="AB16" s="10"/>
      <c r="AC16" s="10"/>
      <c r="AD16" s="10"/>
      <c r="AE16" s="10"/>
      <c r="AF16" s="10"/>
      <c r="AG16" s="10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4" customFormat="1" ht="24.75" customHeight="1">
      <c r="A17" s="7">
        <v>14</v>
      </c>
      <c r="B17" s="15" t="s">
        <v>124</v>
      </c>
      <c r="C17" s="15" t="s">
        <v>154</v>
      </c>
      <c r="D17" s="7" t="s">
        <v>155</v>
      </c>
      <c r="E17" s="7">
        <v>18588761369</v>
      </c>
      <c r="F17" s="15" t="s">
        <v>156</v>
      </c>
      <c r="G17" s="26">
        <f>IF('初评指标表'!G17&gt;='初评指标体系'!$D$23,$G$3,(0.6+0.4*('初评指标表'!G17-'初评指标体系'!$C$23)/'初评指标体系'!$E$23)*$G$3)</f>
        <v>4.126421624260431</v>
      </c>
      <c r="H17" s="26">
        <f>IF('初评指标表'!H17=0,0,IF('初评指标表'!H17&gt;='初评指标体系'!$D$24,$H$3,(0.6+0.4*('初评指标表'!H17-'初评指标体系'!$C$24)/'初评指标体系'!$E$24)*$H$3))</f>
        <v>12</v>
      </c>
      <c r="I17" s="26">
        <f>IF('初评指标表'!I17&lt;=0,0,IF('初评指标表'!I17&gt;='初评指标体系'!$D$25,$I$3,(0.6+0.4*('初评指标表'!I17-'初评指标体系'!$C$25)/'初评指标体系'!$E$25)*$I$3))</f>
        <v>6</v>
      </c>
      <c r="J17" s="26">
        <f>IF('初评指标表'!J17&lt;=0,0,IF('初评指标表'!J17&gt;='初评指标体系'!$D$26,$J$3,(0.6+0.4*('初评指标表'!J17-'初评指标体系'!$C$26)/'初评指标体系'!$E$26)*$J$3))</f>
        <v>3.2566324203975427</v>
      </c>
      <c r="K17" s="26">
        <f>IF('初评指标表'!K17&lt;=0,0,IF('初评指标表'!K17&gt;='初评指标体系'!$D$27,$K$3,(0.6+0.4*('初评指标表'!K17-'初评指标体系'!$C$27)/'初评指标体系'!$E$27)*$K$3))</f>
        <v>2.7767285100256043</v>
      </c>
      <c r="L17" s="28">
        <f>IF('指标排序及赋值'!L17=0,0,IF('指标排序及赋值'!L17=1,$L$3*0.6,IF('指标排序及赋值'!L17=2,$L$3*0.8,$L$3)))</f>
        <v>6</v>
      </c>
      <c r="M17" s="29">
        <f>IF('指标排序及赋值'!M17=0,0,IF('指标排序及赋值'!M17=1,$M$3*0.6,IF('指标排序及赋值'!M17=2,$M$3*0.8,$M$3)))</f>
        <v>1.6</v>
      </c>
      <c r="N17" s="28">
        <f>IF('指标排序及赋值'!N17=0,0,$N$3)</f>
        <v>0</v>
      </c>
      <c r="O17" s="28">
        <f>IF('指标排序及赋值'!O17=0,0,$O$3)</f>
        <v>1</v>
      </c>
      <c r="P17" s="26">
        <f>IF('初评指标表'!P17=0,0,IF('初评指标表'!P17&gt;='初评指标体系'!$D$32,$P$3,(0.6+0.4*('初评指标表'!P17-'初评指标体系'!$C$32)/'初评指标体系'!$E$32)*$P$3))</f>
        <v>5.023512801185182</v>
      </c>
      <c r="Q17" s="26">
        <f>IF('初评指标表'!Q17=0,0,IF('初评指标表'!Q17&gt;='初评指标体系'!$D$33,$Q$3,(0.6+0.4*('初评指标表'!Q17-'初评指标体系'!$C$33)/'初评指标体系'!$E$33)*$Q$3))</f>
        <v>5</v>
      </c>
      <c r="R17" s="26">
        <f>IF('初评指标表'!R17=0,0,IF('初评指标表'!R17&gt;='初评指标体系'!$D$34,$R$3,(0.6+0.4*('初评指标表'!R17-'初评指标体系'!$C$34)/'初评指标体系'!$E$34)*$R$3))</f>
        <v>10.290437341441674</v>
      </c>
      <c r="S17" s="26">
        <f>IF('初评指标表'!S17=0,0,IF('初评指标表'!S17&gt;='初评指标体系'!$D$35,$S$3,(0.6+0.4*('初评指标表'!S17-'初评指标体系'!$C$35)/'初评指标体系'!$E$35)*$S$3))</f>
        <v>12</v>
      </c>
      <c r="T17" s="32">
        <f>IF('指标排序及赋值'!T17=0,0,IF('指标排序及赋值'!T17=1,$T$3*0.6,IF('指标排序及赋值'!T17=2,$T$3*0.8,$T$3)))</f>
        <v>4</v>
      </c>
      <c r="U17" s="32">
        <f>IF('指标排序及赋值'!U17=0,0,IF('指标排序及赋值'!U17=1,$U$3*0.8,$U$3))</f>
        <v>2</v>
      </c>
      <c r="V17" s="32">
        <f>IF('指标排序及赋值'!V17=0,0,IF('指标排序及赋值'!V17=1,$V$3*0.6,IF('指标排序及赋值'!V17=2,$V$3*0.8,$V$3)))</f>
        <v>1.6</v>
      </c>
      <c r="W17" s="32">
        <f>IF('指标排序及赋值'!W17=0,0,IF('指标排序及赋值'!W17=1,$W$3*0.4,IF('指标排序及赋值'!W17=2,$W$3*0.6,IF('指标排序及赋值'!W17=3,$W$3*0.8,$W$3))))</f>
        <v>1.6</v>
      </c>
      <c r="X17" s="32">
        <f>IF('指标排序及赋值'!X17=0,0,IF('指标排序及赋值'!X17=1,$X$3*0.6,IF('指标排序及赋值'!X17=2,$X$3*0.8,$X$3)))</f>
        <v>4</v>
      </c>
      <c r="Y17" s="35">
        <f t="shared" si="0"/>
        <v>82.27373269731044</v>
      </c>
      <c r="Z17" s="36" t="e">
        <f t="shared" si="1"/>
        <v>#N/A</v>
      </c>
      <c r="AA17" s="10"/>
      <c r="AB17" s="10"/>
      <c r="AC17" s="10"/>
      <c r="AD17" s="10"/>
      <c r="AE17" s="10"/>
      <c r="AF17" s="10"/>
      <c r="AG17" s="10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s="4" customFormat="1" ht="24.75" customHeight="1">
      <c r="A18" s="7">
        <v>15</v>
      </c>
      <c r="B18" s="15" t="s">
        <v>124</v>
      </c>
      <c r="C18" s="15" t="s">
        <v>434</v>
      </c>
      <c r="D18" s="7" t="s">
        <v>158</v>
      </c>
      <c r="E18" s="7">
        <v>13631442293</v>
      </c>
      <c r="F18" s="15" t="s">
        <v>156</v>
      </c>
      <c r="G18" s="26">
        <f>IF('初评指标表'!G18&gt;='初评指标体系'!$D$23,$G$3,(0.6+0.4*('初评指标表'!G18-'初评指标体系'!$C$23)/'初评指标体系'!$E$23)*$G$3)</f>
        <v>3.9648168057716795</v>
      </c>
      <c r="H18" s="26">
        <f>IF('初评指标表'!H18=0,0,IF('初评指标表'!H18&gt;='初评指标体系'!$D$24,$H$3,(0.6+0.4*('初评指标表'!H18-'初评指标体系'!$C$24)/'初评指标体系'!$E$24)*$H$3))</f>
        <v>8.116400535043525</v>
      </c>
      <c r="I18" s="26">
        <f>IF('初评指标表'!I18&lt;=0,0,IF('初评指标表'!I18&gt;='初评指标体系'!$D$25,$I$3,(0.6+0.4*('初评指标表'!I18-'初评指标体系'!$C$25)/'初评指标体系'!$E$25)*$I$3))</f>
        <v>4.753395749684088</v>
      </c>
      <c r="J18" s="26">
        <f>IF('初评指标表'!J18&lt;=0,0,IF('初评指标表'!J18&gt;='初评指标体系'!$D$26,$J$3,(0.6+0.4*('初评指标表'!J18-'初评指标体系'!$C$26)/'初评指标体系'!$E$26)*$J$3))</f>
        <v>2.9905308618793423</v>
      </c>
      <c r="K18" s="26">
        <f>IF('初评指标表'!K18&lt;=0,0,IF('初评指标表'!K18&gt;='初评指标体系'!$D$27,$K$3,(0.6+0.4*('初评指标表'!K18-'初评指标体系'!$C$27)/'初评指标体系'!$E$27)*$K$3))</f>
        <v>2.5496634823812396</v>
      </c>
      <c r="L18" s="28">
        <f>IF('指标排序及赋值'!L18=0,0,IF('指标排序及赋值'!L18=1,$L$3*0.6,IF('指标排序及赋值'!L18=2,$L$3*0.8,$L$3)))</f>
        <v>6</v>
      </c>
      <c r="M18" s="29">
        <f>IF('指标排序及赋值'!M18=0,0,IF('指标排序及赋值'!M18=1,$M$3*0.6,IF('指标排序及赋值'!M18=2,$M$3*0.8,$M$3)))</f>
        <v>1.6</v>
      </c>
      <c r="N18" s="28">
        <f>IF('指标排序及赋值'!N18=0,0,$N$3)</f>
        <v>1</v>
      </c>
      <c r="O18" s="28">
        <f>IF('指标排序及赋值'!O18=0,0,$O$3)</f>
        <v>1</v>
      </c>
      <c r="P18" s="26">
        <f>IF('初评指标表'!P18=0,0,IF('初评指标表'!P18&gt;='初评指标体系'!$D$32,$P$3,(0.6+0.4*('初评指标表'!P18-'初评指标体系'!$C$32)/'初评指标体系'!$E$32)*$P$3))</f>
        <v>5.6652210541412495</v>
      </c>
      <c r="Q18" s="26">
        <f>IF('初评指标表'!Q18=0,0,IF('初评指标表'!Q18&gt;='初评指标体系'!$D$33,$Q$3,(0.6+0.4*('初评指标表'!Q18-'初评指标体系'!$C$33)/'初评指标体系'!$E$33)*$Q$3))</f>
        <v>3.6325284146617958</v>
      </c>
      <c r="R18" s="26">
        <f>IF('初评指标表'!R18=0,0,IF('初评指标表'!R18&gt;='初评指标体系'!$D$34,$R$3,(0.6+0.4*('初评指标表'!R18-'初评指标体系'!$C$34)/'初评指标体系'!$E$34)*$R$3))</f>
        <v>10.903320580582921</v>
      </c>
      <c r="S18" s="26">
        <f>IF('初评指标表'!S18=0,0,IF('初评指标表'!S18&gt;='初评指标体系'!$D$35,$S$3,(0.6+0.4*('初评指标表'!S18-'初评指标体系'!$C$35)/'初评指标体系'!$E$35)*$S$3))</f>
        <v>8.238734501096744</v>
      </c>
      <c r="T18" s="32">
        <f>IF('指标排序及赋值'!T18=0,0,IF('指标排序及赋值'!T18=1,$T$3*0.6,IF('指标排序及赋值'!T18=2,$T$3*0.8,$T$3)))</f>
        <v>4</v>
      </c>
      <c r="U18" s="32">
        <f>IF('指标排序及赋值'!U18=0,0,IF('指标排序及赋值'!U18=1,$U$3*0.8,$U$3))</f>
        <v>1.6</v>
      </c>
      <c r="V18" s="32">
        <f>IF('指标排序及赋值'!V18=0,0,IF('指标排序及赋值'!V18=1,$V$3*0.6,IF('指标排序及赋值'!V18=2,$V$3*0.8,$V$3)))</f>
        <v>1.2</v>
      </c>
      <c r="W18" s="32">
        <f>IF('指标排序及赋值'!W18=0,0,IF('指标排序及赋值'!W18=1,$W$3*0.4,IF('指标排序及赋值'!W18=2,$W$3*0.6,IF('指标排序及赋值'!W18=3,$W$3*0.8,$W$3))))</f>
        <v>0</v>
      </c>
      <c r="X18" s="32">
        <f>IF('指标排序及赋值'!X18=0,0,IF('指标排序及赋值'!X18=1,$X$3*0.6,IF('指标排序及赋值'!X18=2,$X$3*0.8,$X$3)))</f>
        <v>3.2</v>
      </c>
      <c r="Y18" s="35">
        <f t="shared" si="0"/>
        <v>70.41461198524259</v>
      </c>
      <c r="Z18" s="36" t="e">
        <f t="shared" si="1"/>
        <v>#N/A</v>
      </c>
      <c r="AA18" s="10"/>
      <c r="AB18" s="10"/>
      <c r="AC18" s="10"/>
      <c r="AD18" s="10"/>
      <c r="AE18" s="10"/>
      <c r="AF18" s="10"/>
      <c r="AG18" s="10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</row>
    <row r="19" spans="1:256" s="4" customFormat="1" ht="24.75" customHeight="1">
      <c r="A19" s="7">
        <v>16</v>
      </c>
      <c r="B19" s="15" t="s">
        <v>124</v>
      </c>
      <c r="C19" s="15" t="s">
        <v>159</v>
      </c>
      <c r="D19" s="7" t="s">
        <v>160</v>
      </c>
      <c r="E19" s="7">
        <v>13560265939</v>
      </c>
      <c r="F19" s="15" t="s">
        <v>161</v>
      </c>
      <c r="G19" s="26">
        <f>IF('初评指标表'!G19&gt;='初评指标体系'!$D$23,$G$3,(0.6+0.4*('初评指标表'!G19-'初评指标体系'!$C$23)/'初评指标体系'!$E$23)*$G$3)</f>
        <v>4.686672518844856</v>
      </c>
      <c r="H19" s="26">
        <f>IF('初评指标表'!H19=0,0,IF('初评指标表'!H19&gt;='初评指标体系'!$D$24,$H$3,(0.6+0.4*('初评指标表'!H19-'初评指标体系'!$C$24)/'初评指标体系'!$E$24)*$H$3))</f>
        <v>8.480725835278186</v>
      </c>
      <c r="I19" s="26">
        <f>IF('初评指标表'!I19&lt;=0,0,IF('初评指标表'!I19&gt;='初评指标体系'!$D$25,$I$3,(0.6+0.4*('初评指标表'!I19-'初评指标体系'!$C$25)/'初评指标体系'!$E$25)*$I$3))</f>
        <v>4.166327536729088</v>
      </c>
      <c r="J19" s="26">
        <f>IF('初评指标表'!J19&lt;=0,0,IF('初评指标表'!J19&gt;='初评指标体系'!$D$26,$J$3,(0.6+0.4*('初评指标表'!J19-'初评指标体系'!$C$26)/'初评指标体系'!$E$26)*$J$3))</f>
        <v>3.766946538265511</v>
      </c>
      <c r="K19" s="26">
        <f>IF('初评指标表'!K19&lt;=0,0,IF('初评指标表'!K19&gt;='初评指标体系'!$D$27,$K$3,(0.6+0.4*('初评指标表'!K19-'初评指标体系'!$C$27)/'初评指标体系'!$E$27)*$K$3))</f>
        <v>2.6790535795393398</v>
      </c>
      <c r="L19" s="28">
        <f>IF('指标排序及赋值'!L19=0,0,IF('指标排序及赋值'!L19=1,$L$3*0.6,IF('指标排序及赋值'!L19=2,$L$3*0.8,$L$3)))</f>
        <v>8</v>
      </c>
      <c r="M19" s="29">
        <f>IF('指标排序及赋值'!M19=0,0,IF('指标排序及赋值'!M19=1,$M$3*0.6,IF('指标排序及赋值'!M19=2,$M$3*0.8,$M$3)))</f>
        <v>1.6</v>
      </c>
      <c r="N19" s="28">
        <f>IF('指标排序及赋值'!N19=0,0,$N$3)</f>
        <v>1</v>
      </c>
      <c r="O19" s="28">
        <f>IF('指标排序及赋值'!O19=0,0,$O$3)</f>
        <v>1</v>
      </c>
      <c r="P19" s="26">
        <f>IF('初评指标表'!P19=0,0,IF('初评指标表'!P19&gt;='初评指标体系'!$D$32,$P$3,(0.6+0.4*('初评指标表'!P19-'初评指标体系'!$C$32)/'初评指标体系'!$E$32)*$P$3))</f>
        <v>5.408862066610118</v>
      </c>
      <c r="Q19" s="26">
        <f>IF('初评指标表'!Q19=0,0,IF('初评指标表'!Q19&gt;='初评指标体系'!$D$33,$Q$3,(0.6+0.4*('初评指标表'!Q19-'初评指标体系'!$C$33)/'初评指标体系'!$E$33)*$Q$3))</f>
        <v>3.690459415466499</v>
      </c>
      <c r="R19" s="26">
        <f>IF('初评指标表'!R19=0,0,IF('初评指标表'!R19&gt;='初评指标体系'!$D$34,$R$3,(0.6+0.4*('初评指标表'!R19-'初评指标体系'!$C$34)/'初评指标体系'!$E$34)*$R$3))</f>
        <v>10.889193964746292</v>
      </c>
      <c r="S19" s="26">
        <f>IF('初评指标表'!S19=0,0,IF('初评指标表'!S19&gt;='初评指标体系'!$D$35,$S$3,(0.6+0.4*('初评指标表'!S19-'初评指标体系'!$C$35)/'初评指标体系'!$E$35)*$S$3))</f>
        <v>9.0860311861093</v>
      </c>
      <c r="T19" s="32">
        <f>IF('指标排序及赋值'!T19=0,0,IF('指标排序及赋值'!T19=1,$T$3*0.6,IF('指标排序及赋值'!T19=2,$T$3*0.8,$T$3)))</f>
        <v>3.2</v>
      </c>
      <c r="U19" s="32">
        <f>IF('指标排序及赋值'!U19=0,0,IF('指标排序及赋值'!U19=1,$U$3*0.8,$U$3))</f>
        <v>2</v>
      </c>
      <c r="V19" s="32">
        <f>IF('指标排序及赋值'!V19=0,0,IF('指标排序及赋值'!V19=1,$V$3*0.6,IF('指标排序及赋值'!V19=2,$V$3*0.8,$V$3)))</f>
        <v>1.6</v>
      </c>
      <c r="W19" s="32">
        <f>IF('指标排序及赋值'!W19=0,0,IF('指标排序及赋值'!W19=1,$W$3*0.4,IF('指标排序及赋值'!W19=2,$W$3*0.6,IF('指标排序及赋值'!W19=3,$W$3*0.8,$W$3))))</f>
        <v>0.8</v>
      </c>
      <c r="X19" s="32">
        <f>IF('指标排序及赋值'!X19=0,0,IF('指标排序及赋值'!X19=1,$X$3*0.6,IF('指标排序及赋值'!X19=2,$X$3*0.8,$X$3)))</f>
        <v>4</v>
      </c>
      <c r="Y19" s="35">
        <f t="shared" si="0"/>
        <v>76.05427264158918</v>
      </c>
      <c r="Z19" s="36" t="e">
        <f t="shared" si="1"/>
        <v>#N/A</v>
      </c>
      <c r="AA19" s="10"/>
      <c r="AB19" s="10"/>
      <c r="AC19" s="10"/>
      <c r="AD19" s="10"/>
      <c r="AE19" s="10"/>
      <c r="AF19" s="10"/>
      <c r="AG19" s="10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</row>
    <row r="20" spans="1:256" s="4" customFormat="1" ht="24.75" customHeight="1">
      <c r="A20" s="7">
        <v>17</v>
      </c>
      <c r="B20" s="15" t="s">
        <v>124</v>
      </c>
      <c r="C20" s="15" t="s">
        <v>162</v>
      </c>
      <c r="D20" s="7" t="s">
        <v>163</v>
      </c>
      <c r="E20" s="7">
        <v>18926296136</v>
      </c>
      <c r="F20" s="15" t="s">
        <v>161</v>
      </c>
      <c r="G20" s="26">
        <f>IF('初评指标表'!G20&gt;='初评指标体系'!$D$23,$G$3,(0.6+0.4*('初评指标表'!G20-'初评指标体系'!$C$23)/'初评指标体系'!$E$23)*$G$3)</f>
        <v>3.8640115935132906</v>
      </c>
      <c r="H20" s="26">
        <f>IF('初评指标表'!H20=0,0,IF('初评指标表'!H20&gt;='初评指标体系'!$D$24,$H$3,(0.6+0.4*('初评指标表'!H20-'初评指标体系'!$C$24)/'初评指标体系'!$E$24)*$H$3))</f>
        <v>7.442098200369811</v>
      </c>
      <c r="I20" s="26">
        <f>IF('初评指标表'!I20&lt;=0,0,IF('初评指标表'!I20&gt;='初评指标体系'!$D$25,$I$3,(0.6+0.4*('初评指标表'!I20-'初评指标体系'!$C$25)/'初评指标体系'!$E$25)*$I$3))</f>
        <v>0</v>
      </c>
      <c r="J20" s="26">
        <f>IF('初评指标表'!J20&lt;=0,0,IF('初评指标表'!J20&gt;='初评指标体系'!$D$26,$J$3,(0.6+0.4*('初评指标表'!J20-'初评指标体系'!$C$26)/'初评指标体系'!$E$26)*$J$3))</f>
        <v>4</v>
      </c>
      <c r="K20" s="26">
        <f>IF('初评指标表'!K20&lt;=0,0,IF('初评指标表'!K20&gt;='初评指标体系'!$D$27,$K$3,(0.6+0.4*('初评指标表'!K20-'初评指标体系'!$C$27)/'初评指标体系'!$E$27)*$K$3))</f>
        <v>3.3701718127807987</v>
      </c>
      <c r="L20" s="28">
        <f>IF('指标排序及赋值'!L20=0,0,IF('指标排序及赋值'!L20=1,$L$3*0.6,IF('指标排序及赋值'!L20=2,$L$3*0.8,$L$3)))</f>
        <v>0</v>
      </c>
      <c r="M20" s="29">
        <f>IF('指标排序及赋值'!M20=0,0,IF('指标排序及赋值'!M20=1,$M$3*0.6,IF('指标排序及赋值'!M20=2,$M$3*0.8,$M$3)))</f>
        <v>1.6</v>
      </c>
      <c r="N20" s="28">
        <f>IF('指标排序及赋值'!N20=0,0,$N$3)</f>
        <v>1</v>
      </c>
      <c r="O20" s="28">
        <f>IF('指标排序及赋值'!O20=0,0,$O$3)</f>
        <v>0</v>
      </c>
      <c r="P20" s="26">
        <f>IF('初评指标表'!P20=0,0,IF('初评指标表'!P20&gt;='初评指标体系'!$D$32,$P$3,(0.6+0.4*('初评指标表'!P20-'初评指标体系'!$C$32)/'初评指标体系'!$E$32)*$P$3))</f>
        <v>5.08233088868585</v>
      </c>
      <c r="Q20" s="26">
        <f>IF('初评指标表'!Q20=0,0,IF('初评指标表'!Q20&gt;='初评指标体系'!$D$33,$Q$3,(0.6+0.4*('初评指标表'!Q20-'初评指标体系'!$C$33)/'初评指标体系'!$E$33)*$Q$3))</f>
        <v>3.5493454391473507</v>
      </c>
      <c r="R20" s="26">
        <f>IF('初评指标表'!R20=0,0,IF('初评指标表'!R20&gt;='初评指标体系'!$D$34,$R$3,(0.6+0.4*('初评指标表'!R20-'初评指标体系'!$C$34)/'初评指标体系'!$E$34)*$R$3))</f>
        <v>11.028354906665363</v>
      </c>
      <c r="S20" s="26">
        <f>IF('初评指标表'!S20=0,0,IF('初评指标表'!S20&gt;='初评指标体系'!$D$35,$S$3,(0.6+0.4*('初评指标表'!S20-'初评指标体系'!$C$35)/'初评指标体系'!$E$35)*$S$3))</f>
        <v>8.142541409532333</v>
      </c>
      <c r="T20" s="32">
        <f>IF('指标排序及赋值'!T20=0,0,IF('指标排序及赋值'!T20=1,$T$3*0.6,IF('指标排序及赋值'!T20=2,$T$3*0.8,$T$3)))</f>
        <v>2.4</v>
      </c>
      <c r="U20" s="32">
        <f>IF('指标排序及赋值'!U20=0,0,IF('指标排序及赋值'!U20=1,$U$3*0.8,$U$3))</f>
        <v>2</v>
      </c>
      <c r="V20" s="32">
        <f>IF('指标排序及赋值'!V20=0,0,IF('指标排序及赋值'!V20=1,$V$3*0.6,IF('指标排序及赋值'!V20=2,$V$3*0.8,$V$3)))</f>
        <v>1.6</v>
      </c>
      <c r="W20" s="32">
        <f>IF('指标排序及赋值'!W20=0,0,IF('指标排序及赋值'!W20=1,$W$3*0.4,IF('指标排序及赋值'!W20=2,$W$3*0.6,IF('指标排序及赋值'!W20=3,$W$3*0.8,$W$3))))</f>
        <v>0.8</v>
      </c>
      <c r="X20" s="32">
        <f>IF('指标排序及赋值'!X20=0,0,IF('指标排序及赋值'!X20=1,$X$3*0.6,IF('指标排序及赋值'!X20=2,$X$3*0.8,$X$3)))</f>
        <v>4</v>
      </c>
      <c r="Y20" s="35">
        <f t="shared" si="0"/>
        <v>59.8788542506948</v>
      </c>
      <c r="Z20" s="36" t="e">
        <f t="shared" si="1"/>
        <v>#N/A</v>
      </c>
      <c r="AA20" s="10"/>
      <c r="AB20" s="10"/>
      <c r="AC20" s="10"/>
      <c r="AD20" s="10"/>
      <c r="AE20" s="10"/>
      <c r="AF20" s="10"/>
      <c r="AG20" s="10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</row>
    <row r="21" spans="1:256" s="4" customFormat="1" ht="24.75" customHeight="1">
      <c r="A21" s="7">
        <v>18</v>
      </c>
      <c r="B21" s="15" t="s">
        <v>124</v>
      </c>
      <c r="C21" s="15" t="s">
        <v>164</v>
      </c>
      <c r="D21" s="7" t="s">
        <v>165</v>
      </c>
      <c r="E21" s="7">
        <v>13556161139</v>
      </c>
      <c r="F21" s="15" t="s">
        <v>166</v>
      </c>
      <c r="G21" s="26">
        <f>IF('初评指标表'!G21&gt;='初评指标体系'!$D$23,$G$3,(0.6+0.4*('初评指标表'!G21-'初评指标体系'!$C$23)/'初评指标体系'!$E$23)*$G$3)</f>
        <v>5.937347043429057</v>
      </c>
      <c r="H21" s="26">
        <f>IF('初评指标表'!H21=0,0,IF('初评指标表'!H21&gt;='初评指标体系'!$D$24,$H$3,(0.6+0.4*('初评指标表'!H21-'初评指标体系'!$C$24)/'初评指标体系'!$E$24)*$H$3))</f>
        <v>12</v>
      </c>
      <c r="I21" s="26">
        <f>IF('初评指标表'!I21&lt;=0,0,IF('初评指标表'!I21&gt;='初评指标体系'!$D$25,$I$3,(0.6+0.4*('初评指标表'!I21-'初评指标体系'!$C$25)/'初评指标体系'!$E$25)*$I$3))</f>
        <v>4.64334374110811</v>
      </c>
      <c r="J21" s="26">
        <f>IF('初评指标表'!J21&lt;=0,0,IF('初评指标表'!J21&gt;='初评指标体系'!$D$26,$J$3,(0.6+0.4*('初评指标表'!J21-'初评指标体系'!$C$26)/'初评指标体系'!$E$26)*$J$3))</f>
        <v>2.9392419324552694</v>
      </c>
      <c r="K21" s="26">
        <f>IF('初评指标表'!K21&lt;=0,0,IF('初评指标表'!K21&gt;='初评指标体系'!$D$27,$K$3,(0.6+0.4*('初评指标表'!K21-'初评指标体系'!$C$27)/'初评指标体系'!$E$27)*$K$3))</f>
        <v>2.5626997778843865</v>
      </c>
      <c r="L21" s="28">
        <f>IF('指标排序及赋值'!L21=0,0,IF('指标排序及赋值'!L21=1,$L$3*0.6,IF('指标排序及赋值'!L21=2,$L$3*0.8,$L$3)))</f>
        <v>10</v>
      </c>
      <c r="M21" s="29">
        <f>IF('指标排序及赋值'!M21=0,0,IF('指标排序及赋值'!M21=1,$M$3*0.6,IF('指标排序及赋值'!M21=2,$M$3*0.8,$M$3)))</f>
        <v>1.6</v>
      </c>
      <c r="N21" s="28">
        <f>IF('指标排序及赋值'!N21=0,0,$N$3)</f>
        <v>1</v>
      </c>
      <c r="O21" s="28">
        <f>IF('指标排序及赋值'!O21=0,0,$O$3)</f>
        <v>1</v>
      </c>
      <c r="P21" s="26">
        <f>IF('初评指标表'!P21=0,0,IF('初评指标表'!P21&gt;='初评指标体系'!$D$32,$P$3,(0.6+0.4*('初评指标表'!P21-'初评指标体系'!$C$32)/'初评指标体系'!$E$32)*$P$3))</f>
        <v>6.0860990826395245</v>
      </c>
      <c r="Q21" s="26">
        <f>IF('初评指标表'!Q21=0,0,IF('初评指标表'!Q21&gt;='初评指标体系'!$D$33,$Q$3,(0.6+0.4*('初评指标表'!Q21-'初评指标体系'!$C$33)/'初评指标体系'!$E$33)*$Q$3))</f>
        <v>4.037348655680228</v>
      </c>
      <c r="R21" s="26">
        <f>IF('初评指标表'!R21=0,0,IF('初评指标表'!R21&gt;='初评指标体系'!$D$34,$R$3,(0.6+0.4*('初评指标表'!R21-'初评指标体系'!$C$34)/'初评指标体系'!$E$34)*$R$3))</f>
        <v>11.053299100461413</v>
      </c>
      <c r="S21" s="26">
        <f>IF('初评指标表'!S21=0,0,IF('初评指标表'!S21&gt;='初评指标体系'!$D$35,$S$3,(0.6+0.4*('初评指标表'!S21-'初评指标体系'!$C$35)/'初评指标体系'!$E$35)*$S$3))</f>
        <v>12</v>
      </c>
      <c r="T21" s="32">
        <f>IF('指标排序及赋值'!T21=0,0,IF('指标排序及赋值'!T21=1,$T$3*0.6,IF('指标排序及赋值'!T21=2,$T$3*0.8,$T$3)))</f>
        <v>4</v>
      </c>
      <c r="U21" s="32">
        <f>IF('指标排序及赋值'!U21=0,0,IF('指标排序及赋值'!U21=1,$U$3*0.8,$U$3))</f>
        <v>2</v>
      </c>
      <c r="V21" s="32">
        <f>IF('指标排序及赋值'!V21=0,0,IF('指标排序及赋值'!V21=1,$V$3*0.6,IF('指标排序及赋值'!V21=2,$V$3*0.8,$V$3)))</f>
        <v>1.6</v>
      </c>
      <c r="W21" s="32">
        <f>IF('指标排序及赋值'!W21=0,0,IF('指标排序及赋值'!W21=1,$W$3*0.4,IF('指标排序及赋值'!W21=2,$W$3*0.6,IF('指标排序及赋值'!W21=3,$W$3*0.8,$W$3))))</f>
        <v>1.6</v>
      </c>
      <c r="X21" s="32">
        <f>IF('指标排序及赋值'!X21=0,0,IF('指标排序及赋值'!X21=1,$X$3*0.6,IF('指标排序及赋值'!X21=2,$X$3*0.8,$X$3)))</f>
        <v>4</v>
      </c>
      <c r="Y21" s="35">
        <f t="shared" si="0"/>
        <v>88.05937933365797</v>
      </c>
      <c r="Z21" s="36" t="e">
        <f t="shared" si="1"/>
        <v>#N/A</v>
      </c>
      <c r="AA21" s="10"/>
      <c r="AB21" s="10"/>
      <c r="AC21" s="10"/>
      <c r="AD21" s="10"/>
      <c r="AE21" s="10"/>
      <c r="AF21" s="10"/>
      <c r="AG21" s="10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s="4" customFormat="1" ht="24.75" customHeight="1">
      <c r="A22" s="7">
        <v>19</v>
      </c>
      <c r="B22" s="15" t="s">
        <v>124</v>
      </c>
      <c r="C22" s="15" t="s">
        <v>167</v>
      </c>
      <c r="D22" s="7" t="s">
        <v>168</v>
      </c>
      <c r="E22" s="7">
        <v>13760693360</v>
      </c>
      <c r="F22" s="15" t="s">
        <v>166</v>
      </c>
      <c r="G22" s="26">
        <f>IF('初评指标表'!G22&gt;='初评指标体系'!$D$23,$G$3,(0.6+0.4*('初评指标表'!G22-'初评指标体系'!$C$23)/'初评指标体系'!$E$23)*$G$3)</f>
        <v>5.0699535825435</v>
      </c>
      <c r="H22" s="26">
        <f>IF('初评指标表'!H22=0,0,IF('初评指标表'!H22&gt;='初评指标体系'!$D$24,$H$3,(0.6+0.4*('初评指标表'!H22-'初评指标体系'!$C$24)/'初评指标体系'!$E$24)*$H$3))</f>
        <v>12</v>
      </c>
      <c r="I22" s="26">
        <f>IF('初评指标表'!I22&lt;=0,0,IF('初评指标表'!I22&gt;='初评指标体系'!$D$25,$I$3,(0.6+0.4*('初评指标表'!I22-'初评指标体系'!$C$25)/'初评指标体系'!$E$25)*$I$3))</f>
        <v>5.272498886676395</v>
      </c>
      <c r="J22" s="26">
        <f>IF('初评指标表'!J22&lt;=0,0,IF('初评指标表'!J22&gt;='初评指标体系'!$D$26,$J$3,(0.6+0.4*('初评指标表'!J22-'初评指标体系'!$C$26)/'初评指标体系'!$E$26)*$J$3))</f>
        <v>3.049545320421685</v>
      </c>
      <c r="K22" s="26">
        <f>IF('初评指标表'!K22&lt;=0,0,IF('初评指标表'!K22&gt;='初评指标体系'!$D$27,$K$3,(0.6+0.4*('初评指标表'!K22-'初评指标体系'!$C$27)/'初评指标体系'!$E$27)*$K$3))</f>
        <v>2.4910974384044158</v>
      </c>
      <c r="L22" s="28">
        <f>IF('指标排序及赋值'!L22=0,0,IF('指标排序及赋值'!L22=1,$L$3*0.6,IF('指标排序及赋值'!L22=2,$L$3*0.8,$L$3)))</f>
        <v>8</v>
      </c>
      <c r="M22" s="29">
        <f>IF('指标排序及赋值'!M22=0,0,IF('指标排序及赋值'!M22=1,$M$3*0.6,IF('指标排序及赋值'!M22=2,$M$3*0.8,$M$3)))</f>
        <v>1.6</v>
      </c>
      <c r="N22" s="28">
        <f>IF('指标排序及赋值'!N22=0,0,$N$3)</f>
        <v>1</v>
      </c>
      <c r="O22" s="28">
        <f>IF('指标排序及赋值'!O22=0,0,$O$3)</f>
        <v>0</v>
      </c>
      <c r="P22" s="26">
        <f>IF('初评指标表'!P22=0,0,IF('初评指标表'!P22&gt;='初评指标体系'!$D$32,$P$3,(0.6+0.4*('初评指标表'!P22-'初评指标体系'!$C$32)/'初评指标体系'!$E$32)*$P$3))</f>
        <v>6.438875855797701</v>
      </c>
      <c r="Q22" s="26">
        <f>IF('初评指标表'!Q22=0,0,IF('初评指标表'!Q22&gt;='初评指标体系'!$D$33,$Q$3,(0.6+0.4*('初评指标表'!Q22-'初评指标体系'!$C$33)/'初评指标体系'!$E$33)*$Q$3))</f>
        <v>4.285861368181504</v>
      </c>
      <c r="R22" s="26">
        <f>IF('初评指标表'!R22=0,0,IF('初评指标表'!R22&gt;='初评指标体系'!$D$34,$R$3,(0.6+0.4*('初评指标表'!R22-'初评指标体系'!$C$34)/'初评指标体系'!$E$34)*$R$3))</f>
        <v>10.439007921385178</v>
      </c>
      <c r="S22" s="26">
        <f>IF('初评指标表'!S22=0,0,IF('初评指标表'!S22&gt;='初评指标体系'!$D$35,$S$3,(0.6+0.4*('初评指标表'!S22-'初评指标体系'!$C$35)/'初评指标体系'!$E$35)*$S$3))</f>
        <v>11.761300210016461</v>
      </c>
      <c r="T22" s="32">
        <f>IF('指标排序及赋值'!T22=0,0,IF('指标排序及赋值'!T22=1,$T$3*0.6,IF('指标排序及赋值'!T22=2,$T$3*0.8,$T$3)))</f>
        <v>3.2</v>
      </c>
      <c r="U22" s="32">
        <f>IF('指标排序及赋值'!U22=0,0,IF('指标排序及赋值'!U22=1,$U$3*0.8,$U$3))</f>
        <v>1.6</v>
      </c>
      <c r="V22" s="32">
        <f>IF('指标排序及赋值'!V22=0,0,IF('指标排序及赋值'!V22=1,$V$3*0.6,IF('指标排序及赋值'!V22=2,$V$3*0.8,$V$3)))</f>
        <v>1.6</v>
      </c>
      <c r="W22" s="32">
        <f>IF('指标排序及赋值'!W22=0,0,IF('指标排序及赋值'!W22=1,$W$3*0.4,IF('指标排序及赋值'!W22=2,$W$3*0.6,IF('指标排序及赋值'!W22=3,$W$3*0.8,$W$3))))</f>
        <v>0</v>
      </c>
      <c r="X22" s="32">
        <f>IF('指标排序及赋值'!X22=0,0,IF('指标排序及赋值'!X22=1,$X$3*0.6,IF('指标排序及赋值'!X22=2,$X$3*0.8,$X$3)))</f>
        <v>4</v>
      </c>
      <c r="Y22" s="35">
        <f t="shared" si="0"/>
        <v>81.80814058342683</v>
      </c>
      <c r="Z22" s="36" t="e">
        <f t="shared" si="1"/>
        <v>#N/A</v>
      </c>
      <c r="AA22" s="10"/>
      <c r="AB22" s="10"/>
      <c r="AC22" s="10"/>
      <c r="AD22" s="10"/>
      <c r="AE22" s="10"/>
      <c r="AF22" s="10"/>
      <c r="AG22" s="10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4" customFormat="1" ht="24.75" customHeight="1">
      <c r="A23" s="7">
        <v>20</v>
      </c>
      <c r="B23" s="15" t="s">
        <v>124</v>
      </c>
      <c r="C23" s="15" t="s">
        <v>169</v>
      </c>
      <c r="D23" s="7" t="s">
        <v>170</v>
      </c>
      <c r="E23" s="7">
        <v>15013001611</v>
      </c>
      <c r="F23" s="15" t="s">
        <v>166</v>
      </c>
      <c r="G23" s="26">
        <f>IF('初评指标表'!G23&gt;='初评指标体系'!$D$23,$G$3,(0.6+0.4*('初评指标表'!G23-'初评指标体系'!$C$23)/'初评指标体系'!$E$23)*$G$3)</f>
        <v>6</v>
      </c>
      <c r="H23" s="26">
        <f>IF('初评指标表'!H23=0,0,IF('初评指标表'!H23&gt;='初评指标体系'!$D$24,$H$3,(0.6+0.4*('初评指标表'!H23-'初评指标体系'!$C$24)/'初评指标体系'!$E$24)*$H$3))</f>
        <v>11.771106134349527</v>
      </c>
      <c r="I23" s="26">
        <f>IF('初评指标表'!I23&lt;=0,0,IF('初评指标表'!I23&gt;='初评指标体系'!$D$25,$I$3,(0.6+0.4*('初评指标表'!I23-'初评指标体系'!$C$25)/'初评指标体系'!$E$25)*$I$3))</f>
        <v>5.9632395047055855</v>
      </c>
      <c r="J23" s="26">
        <f>IF('初评指标表'!J23&lt;=0,0,IF('初评指标表'!J23&gt;='初评指标体系'!$D$26,$J$3,(0.6+0.4*('初评指标表'!J23-'初评指标体系'!$C$26)/'初评指标体系'!$E$26)*$J$3))</f>
        <v>3.1922530110786234</v>
      </c>
      <c r="K23" s="26">
        <f>IF('初评指标表'!K23&lt;=0,0,IF('初评指标表'!K23&gt;='初评指标体系'!$D$27,$K$3,(0.6+0.4*('初评指标表'!K23-'初评指标体系'!$C$27)/'初评指标体系'!$E$27)*$K$3))</f>
        <v>2.426499675612703</v>
      </c>
      <c r="L23" s="28">
        <f>IF('指标排序及赋值'!L23=0,0,IF('指标排序及赋值'!L23=1,$L$3*0.6,IF('指标排序及赋值'!L23=2,$L$3*0.8,$L$3)))</f>
        <v>10</v>
      </c>
      <c r="M23" s="29">
        <f>IF('指标排序及赋值'!M23=0,0,IF('指标排序及赋值'!M23=1,$M$3*0.6,IF('指标排序及赋值'!M23=2,$M$3*0.8,$M$3)))</f>
        <v>1.6</v>
      </c>
      <c r="N23" s="28">
        <f>IF('指标排序及赋值'!N23=0,0,$N$3)</f>
        <v>1</v>
      </c>
      <c r="O23" s="28">
        <f>IF('指标排序及赋值'!O23=0,0,$O$3)</f>
        <v>0</v>
      </c>
      <c r="P23" s="26">
        <f>IF('初评指标表'!P23=0,0,IF('初评指标表'!P23&gt;='初评指标体系'!$D$32,$P$3,(0.6+0.4*('初评指标表'!P23-'初评指标体系'!$C$32)/'初评指标体系'!$E$32)*$P$3))</f>
        <v>5.620146946443469</v>
      </c>
      <c r="Q23" s="26">
        <f>IF('初评指标表'!Q23=0,0,IF('初评指标表'!Q23&gt;='初评指标体系'!$D$33,$Q$3,(0.6+0.4*('初评指标表'!Q23-'初评指标体系'!$C$33)/'初评指标体系'!$E$33)*$Q$3))</f>
        <v>3.7573028779334643</v>
      </c>
      <c r="R23" s="26">
        <f>IF('初评指标表'!R23=0,0,IF('初评指标表'!R23&gt;='初评指标体系'!$D$34,$R$3,(0.6+0.4*('初评指标表'!R23-'初评指标体系'!$C$34)/'初评指标体系'!$E$34)*$R$3))</f>
        <v>12.16905411498789</v>
      </c>
      <c r="S23" s="26">
        <f>IF('初评指标表'!S23=0,0,IF('初评指标表'!S23&gt;='初评指标体系'!$D$35,$S$3,(0.6+0.4*('初评指标表'!S23-'初评指标体系'!$C$35)/'初评指标体系'!$E$35)*$S$3))</f>
        <v>12</v>
      </c>
      <c r="T23" s="32">
        <f>IF('指标排序及赋值'!T23=0,0,IF('指标排序及赋值'!T23=1,$T$3*0.6,IF('指标排序及赋值'!T23=2,$T$3*0.8,$T$3)))</f>
        <v>3.2</v>
      </c>
      <c r="U23" s="32">
        <f>IF('指标排序及赋值'!U23=0,0,IF('指标排序及赋值'!U23=1,$U$3*0.8,$U$3))</f>
        <v>1.6</v>
      </c>
      <c r="V23" s="32">
        <f>IF('指标排序及赋值'!V23=0,0,IF('指标排序及赋值'!V23=1,$V$3*0.6,IF('指标排序及赋值'!V23=2,$V$3*0.8,$V$3)))</f>
        <v>1.2</v>
      </c>
      <c r="W23" s="32">
        <f>IF('指标排序及赋值'!W23=0,0,IF('指标排序及赋值'!W23=1,$W$3*0.4,IF('指标排序及赋值'!W23=2,$W$3*0.6,IF('指标排序及赋值'!W23=3,$W$3*0.8,$W$3))))</f>
        <v>0</v>
      </c>
      <c r="X23" s="32">
        <f>IF('指标排序及赋值'!X23=0,0,IF('指标排序及赋值'!X23=1,$X$3*0.6,IF('指标排序及赋值'!X23=2,$X$3*0.8,$X$3)))</f>
        <v>3.2</v>
      </c>
      <c r="Y23" s="35">
        <f t="shared" si="0"/>
        <v>84.69960226511127</v>
      </c>
      <c r="Z23" s="36" t="e">
        <f t="shared" si="1"/>
        <v>#N/A</v>
      </c>
      <c r="AA23" s="10"/>
      <c r="AB23" s="10"/>
      <c r="AC23" s="10"/>
      <c r="AD23" s="10"/>
      <c r="AE23" s="10"/>
      <c r="AF23" s="10"/>
      <c r="AG23" s="1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4" customFormat="1" ht="24.75" customHeight="1">
      <c r="A24" s="7">
        <v>21</v>
      </c>
      <c r="B24" s="15" t="s">
        <v>124</v>
      </c>
      <c r="C24" s="15" t="s">
        <v>171</v>
      </c>
      <c r="D24" s="7" t="s">
        <v>172</v>
      </c>
      <c r="E24" s="7">
        <v>13928838804</v>
      </c>
      <c r="F24" s="15" t="s">
        <v>166</v>
      </c>
      <c r="G24" s="26">
        <f>IF('初评指标表'!G24&gt;='初评指标体系'!$D$23,$G$3,(0.6+0.4*('初评指标表'!G24-'初评指标体系'!$C$23)/'初评指标体系'!$E$23)*$G$3)</f>
        <v>6</v>
      </c>
      <c r="H24" s="26">
        <f>IF('初评指标表'!H24=0,0,IF('初评指标表'!H24&gt;='初评指标体系'!$D$24,$H$3,(0.6+0.4*('初评指标表'!H24-'初评指标体系'!$C$24)/'初评指标体系'!$E$24)*$H$3))</f>
        <v>10.23465112447712</v>
      </c>
      <c r="I24" s="26">
        <f>IF('初评指标表'!I24&lt;=0,0,IF('初评指标表'!I24&gt;='初评指标体系'!$D$25,$I$3,(0.6+0.4*('初评指标表'!I24-'初评指标体系'!$C$25)/'初评指标体系'!$E$25)*$I$3))</f>
        <v>3.69821425987503</v>
      </c>
      <c r="J24" s="26">
        <f>IF('初评指标表'!J24&lt;=0,0,IF('初评指标表'!J24&gt;='初评指标体系'!$D$26,$J$3,(0.6+0.4*('初评指标表'!J24-'初评指标体系'!$C$26)/'初评指标体系'!$E$26)*$J$3))</f>
        <v>0</v>
      </c>
      <c r="K24" s="26">
        <f>IF('初评指标表'!K24&lt;=0,0,IF('初评指标表'!K24&gt;='初评指标体系'!$D$27,$K$3,(0.6+0.4*('初评指标表'!K24-'初评指标体系'!$C$27)/'初评指标体系'!$E$27)*$K$3))</f>
        <v>0</v>
      </c>
      <c r="L24" s="28">
        <f>IF('指标排序及赋值'!L24=0,0,IF('指标排序及赋值'!L24=1,$L$3*0.6,IF('指标排序及赋值'!L24=2,$L$3*0.8,$L$3)))</f>
        <v>10</v>
      </c>
      <c r="M24" s="29">
        <f>IF('指标排序及赋值'!M24=0,0,IF('指标排序及赋值'!M24=1,$M$3*0.6,IF('指标排序及赋值'!M24=2,$M$3*0.8,$M$3)))</f>
        <v>1.6</v>
      </c>
      <c r="N24" s="28">
        <f>IF('指标排序及赋值'!N24=0,0,$N$3)</f>
        <v>1</v>
      </c>
      <c r="O24" s="28">
        <f>IF('指标排序及赋值'!O24=0,0,$O$3)</f>
        <v>1</v>
      </c>
      <c r="P24" s="26">
        <f>IF('初评指标表'!P24=0,0,IF('初评指标表'!P24&gt;='初评指标体系'!$D$32,$P$3,(0.6+0.4*('初评指标表'!P24-'初评指标体系'!$C$32)/'初评指标体系'!$E$32)*$P$3))</f>
        <v>6.206933516299827</v>
      </c>
      <c r="Q24" s="26">
        <f>IF('初评指标表'!Q24=0,0,IF('初评指标表'!Q24&gt;='初评指标体系'!$D$33,$Q$3,(0.6+0.4*('初评指标表'!Q24-'初评指标体系'!$C$33)/'初评指标体系'!$E$33)*$Q$3))</f>
        <v>3.88365806408633</v>
      </c>
      <c r="R24" s="26">
        <f>IF('初评指标表'!R24=0,0,IF('初评指标表'!R24&gt;='初评指标体系'!$D$34,$R$3,(0.6+0.4*('初评指标表'!R24-'初评指标体系'!$C$34)/'初评指标体系'!$E$34)*$R$3))</f>
        <v>10.477103419920612</v>
      </c>
      <c r="S24" s="26">
        <f>IF('初评指标表'!S24=0,0,IF('初评指标表'!S24&gt;='初评指标体系'!$D$35,$S$3,(0.6+0.4*('初评指标表'!S24-'初评指标体系'!$C$35)/'初评指标体系'!$E$35)*$S$3))</f>
        <v>8.909282215722074</v>
      </c>
      <c r="T24" s="32">
        <f>IF('指标排序及赋值'!T24=0,0,IF('指标排序及赋值'!T24=1,$T$3*0.6,IF('指标排序及赋值'!T24=2,$T$3*0.8,$T$3)))</f>
        <v>4</v>
      </c>
      <c r="U24" s="32">
        <f>IF('指标排序及赋值'!U24=0,0,IF('指标排序及赋值'!U24=1,$U$3*0.8,$U$3))</f>
        <v>2</v>
      </c>
      <c r="V24" s="32">
        <f>IF('指标排序及赋值'!V24=0,0,IF('指标排序及赋值'!V24=1,$V$3*0.6,IF('指标排序及赋值'!V24=2,$V$3*0.8,$V$3)))</f>
        <v>1.2</v>
      </c>
      <c r="W24" s="32">
        <f>IF('指标排序及赋值'!W24=0,0,IF('指标排序及赋值'!W24=1,$W$3*0.4,IF('指标排序及赋值'!W24=2,$W$3*0.6,IF('指标排序及赋值'!W24=3,$W$3*0.8,$W$3))))</f>
        <v>1.2</v>
      </c>
      <c r="X24" s="32">
        <f>IF('指标排序及赋值'!X24=0,0,IF('指标排序及赋值'!X24=1,$X$3*0.6,IF('指标排序及赋值'!X24=2,$X$3*0.8,$X$3)))</f>
        <v>3.2</v>
      </c>
      <c r="Y24" s="35">
        <f t="shared" si="0"/>
        <v>74.609842600381</v>
      </c>
      <c r="Z24" s="36" t="e">
        <f t="shared" si="1"/>
        <v>#N/A</v>
      </c>
      <c r="AA24" s="10"/>
      <c r="AB24" s="10"/>
      <c r="AC24" s="10"/>
      <c r="AD24" s="10"/>
      <c r="AE24" s="10"/>
      <c r="AF24" s="10"/>
      <c r="AG24" s="10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4" customFormat="1" ht="24.75" customHeight="1">
      <c r="A25" s="7">
        <v>22</v>
      </c>
      <c r="B25" s="15" t="s">
        <v>124</v>
      </c>
      <c r="C25" s="15" t="s">
        <v>173</v>
      </c>
      <c r="D25" s="7" t="s">
        <v>174</v>
      </c>
      <c r="E25" s="7">
        <v>13318835297</v>
      </c>
      <c r="F25" s="15" t="s">
        <v>166</v>
      </c>
      <c r="G25" s="26">
        <f>IF('初评指标表'!G25&gt;='初评指标体系'!$D$23,$G$3,(0.6+0.4*('初评指标表'!G25-'初评指标体系'!$C$23)/'初评指标体系'!$E$23)*$G$3)</f>
        <v>4.004061394822464</v>
      </c>
      <c r="H25" s="26">
        <f>IF('初评指标表'!H25=0,0,IF('初评指标表'!H25&gt;='初评指标体系'!$D$24,$H$3,(0.6+0.4*('初评指标表'!H25-'初评指标体系'!$C$24)/'初评指标体系'!$E$24)*$H$3))</f>
        <v>12</v>
      </c>
      <c r="I25" s="26">
        <f>IF('初评指标表'!I25&lt;=0,0,IF('初评指标表'!I25&gt;='初评指标体系'!$D$25,$I$3,(0.6+0.4*('初评指标表'!I25-'初评指标体系'!$C$25)/'初评指标体系'!$E$25)*$I$3))</f>
        <v>3.9617111948499835</v>
      </c>
      <c r="J25" s="26">
        <f>IF('初评指标表'!J25&lt;=0,0,IF('初评指标表'!J25&gt;='初评指标体系'!$D$26,$J$3,(0.6+0.4*('初评指标表'!J25-'初评指标体系'!$C$26)/'初评指标体系'!$E$26)*$J$3))</f>
        <v>2.4</v>
      </c>
      <c r="K25" s="26">
        <f>IF('初评指标表'!K25&lt;=0,0,IF('初评指标表'!K25&gt;='初评指标体系'!$D$27,$K$3,(0.6+0.4*('初评指标表'!K25-'初评指标体系'!$C$27)/'初评指标体系'!$E$27)*$K$3))</f>
        <v>0</v>
      </c>
      <c r="L25" s="28">
        <f>IF('指标排序及赋值'!L25=0,0,IF('指标排序及赋值'!L25=1,$L$3*0.6,IF('指标排序及赋值'!L25=2,$L$3*0.8,$L$3)))</f>
        <v>6</v>
      </c>
      <c r="M25" s="29">
        <f>IF('指标排序及赋值'!M25=0,0,IF('指标排序及赋值'!M25=1,$M$3*0.6,IF('指标排序及赋值'!M25=2,$M$3*0.8,$M$3)))</f>
        <v>1.6</v>
      </c>
      <c r="N25" s="28">
        <f>IF('指标排序及赋值'!N25=0,0,$N$3)</f>
        <v>1</v>
      </c>
      <c r="O25" s="28">
        <f>IF('指标排序及赋值'!O25=0,0,$O$3)</f>
        <v>0</v>
      </c>
      <c r="P25" s="26">
        <f>IF('初评指标表'!P25=0,0,IF('初评指标表'!P25&gt;='初评指标体系'!$D$32,$P$3,(0.6+0.4*('初评指标表'!P25-'初评指标体系'!$C$32)/'初评指标体系'!$E$32)*$P$3))</f>
        <v>5.893095709724477</v>
      </c>
      <c r="Q25" s="26">
        <f>IF('初评指标表'!Q25=0,0,IF('初评指标表'!Q25&gt;='初评指标体系'!$D$33,$Q$3,(0.6+0.4*('初评指标表'!Q25-'初评指标体系'!$C$33)/'初评指标体系'!$E$33)*$Q$3))</f>
        <v>4.323409239073442</v>
      </c>
      <c r="R25" s="26">
        <f>IF('初评指标表'!R25=0,0,IF('初评指标表'!R25&gt;='初评指标体系'!$D$34,$R$3,(0.6+0.4*('初评指标表'!R25-'初评指标体系'!$C$34)/'初评指标体系'!$E$34)*$R$3))</f>
        <v>9.926450568147356</v>
      </c>
      <c r="S25" s="26">
        <f>IF('初评指标表'!S25=0,0,IF('初评指标表'!S25&gt;='初评指标体系'!$D$35,$S$3,(0.6+0.4*('初评指标表'!S25-'初评指标体系'!$C$35)/'初评指标体系'!$E$35)*$S$3))</f>
        <v>10.532033780397494</v>
      </c>
      <c r="T25" s="32">
        <f>IF('指标排序及赋值'!T25=0,0,IF('指标排序及赋值'!T25=1,$T$3*0.6,IF('指标排序及赋值'!T25=2,$T$3*0.8,$T$3)))</f>
        <v>3.2</v>
      </c>
      <c r="U25" s="32">
        <f>IF('指标排序及赋值'!U25=0,0,IF('指标排序及赋值'!U25=1,$U$3*0.8,$U$3))</f>
        <v>1.6</v>
      </c>
      <c r="V25" s="32">
        <f>IF('指标排序及赋值'!V25=0,0,IF('指标排序及赋值'!V25=1,$V$3*0.6,IF('指标排序及赋值'!V25=2,$V$3*0.8,$V$3)))</f>
        <v>1.2</v>
      </c>
      <c r="W25" s="32">
        <f>IF('指标排序及赋值'!W25=0,0,IF('指标排序及赋值'!W25=1,$W$3*0.4,IF('指标排序及赋值'!W25=2,$W$3*0.6,IF('指标排序及赋值'!W25=3,$W$3*0.8,$W$3))))</f>
        <v>0.8</v>
      </c>
      <c r="X25" s="32">
        <f>IF('指标排序及赋值'!X25=0,0,IF('指标排序及赋值'!X25=1,$X$3*0.6,IF('指标排序及赋值'!X25=2,$X$3*0.8,$X$3)))</f>
        <v>3.2</v>
      </c>
      <c r="Y25" s="35">
        <f t="shared" si="0"/>
        <v>71.64076188701522</v>
      </c>
      <c r="Z25" s="36" t="e">
        <f t="shared" si="1"/>
        <v>#N/A</v>
      </c>
      <c r="AA25" s="10"/>
      <c r="AB25" s="10"/>
      <c r="AC25" s="10"/>
      <c r="AD25" s="10"/>
      <c r="AE25" s="10"/>
      <c r="AF25" s="10"/>
      <c r="AG25" s="10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4" customFormat="1" ht="24.75" customHeight="1">
      <c r="A26" s="7">
        <v>23</v>
      </c>
      <c r="B26" s="15" t="s">
        <v>124</v>
      </c>
      <c r="C26" s="15" t="s">
        <v>175</v>
      </c>
      <c r="D26" s="7" t="s">
        <v>176</v>
      </c>
      <c r="E26" s="7">
        <v>13560133102</v>
      </c>
      <c r="F26" s="15" t="s">
        <v>177</v>
      </c>
      <c r="G26" s="26">
        <f>IF('初评指标表'!G26&gt;='初评指标体系'!$D$23,$G$3,(0.6+0.4*('初评指标表'!G26-'初评指标体系'!$C$23)/'初评指标体系'!$E$23)*$G$3)</f>
        <v>3.975441374034792</v>
      </c>
      <c r="H26" s="26">
        <f>IF('初评指标表'!H26=0,0,IF('初评指标表'!H26&gt;='初评指标体系'!$D$24,$H$3,(0.6+0.4*('初评指标表'!H26-'初评指标体系'!$C$24)/'初评指标体系'!$E$24)*$H$3))</f>
        <v>8.480114540727632</v>
      </c>
      <c r="I26" s="26">
        <f>IF('初评指标表'!I26&lt;=0,0,IF('初评指标表'!I26&gt;='初评指标体系'!$D$25,$I$3,(0.6+0.4*('初评指标表'!I26-'初评指标体系'!$C$25)/'初评指标体系'!$E$25)*$I$3))</f>
        <v>6</v>
      </c>
      <c r="J26" s="26">
        <f>IF('初评指标表'!J26&lt;=0,0,IF('初评指标表'!J26&gt;='初评指标体系'!$D$26,$J$3,(0.6+0.4*('初评指标表'!J26-'初评指标体系'!$C$26)/'初评指标体系'!$E$26)*$J$3))</f>
        <v>2.4905174495024007</v>
      </c>
      <c r="K26" s="26">
        <f>IF('初评指标表'!K26&lt;=0,0,IF('初评指标表'!K26&gt;='初评指标体系'!$D$27,$K$3,(0.6+0.4*('初评指标表'!K26-'初评指标体系'!$C$27)/'初评指标体系'!$E$27)*$K$3))</f>
        <v>2.502382589735498</v>
      </c>
      <c r="L26" s="28">
        <f>IF('指标排序及赋值'!L26=0,0,IF('指标排序及赋值'!L26=1,$L$3*0.6,IF('指标排序及赋值'!L26=2,$L$3*0.8,$L$3)))</f>
        <v>10</v>
      </c>
      <c r="M26" s="29">
        <f>IF('指标排序及赋值'!M26=0,0,IF('指标排序及赋值'!M26=1,$M$3*0.6,IF('指标排序及赋值'!M26=2,$M$3*0.8,$M$3)))</f>
        <v>1.6</v>
      </c>
      <c r="N26" s="28">
        <f>IF('指标排序及赋值'!N26=0,0,$N$3)</f>
        <v>1</v>
      </c>
      <c r="O26" s="28">
        <f>IF('指标排序及赋值'!O26=0,0,$O$3)</f>
        <v>0</v>
      </c>
      <c r="P26" s="26">
        <f>IF('初评指标表'!P26=0,0,IF('初评指标表'!P26&gt;='初评指标体系'!$D$32,$P$3,(0.6+0.4*('初评指标表'!P26-'初评指标体系'!$C$32)/'初评指标体系'!$E$32)*$P$3))</f>
        <v>5.777467289869167</v>
      </c>
      <c r="Q26" s="26">
        <f>IF('初评指标表'!Q26=0,0,IF('初评指标表'!Q26&gt;='初评指标体系'!$D$33,$Q$3,(0.6+0.4*('初评指标表'!Q26-'初评指标体系'!$C$33)/'初评指标体系'!$E$33)*$Q$3))</f>
        <v>3.697042483739761</v>
      </c>
      <c r="R26" s="26">
        <f>IF('初评指标表'!R26=0,0,IF('初评指标表'!R26&gt;='初评指标体系'!$D$34,$R$3,(0.6+0.4*('初评指标表'!R26-'初评指标体系'!$C$34)/'初评指标体系'!$E$34)*$R$3))</f>
        <v>10.88761111576299</v>
      </c>
      <c r="S26" s="26">
        <f>IF('初评指标表'!S26=0,0,IF('初评指标表'!S26&gt;='初评指标体系'!$D$35,$S$3,(0.6+0.4*('初评指标表'!S26-'初评指标体系'!$C$35)/'初评指标体系'!$E$35)*$S$3))</f>
        <v>8.470669587015678</v>
      </c>
      <c r="T26" s="32">
        <f>IF('指标排序及赋值'!T26=0,0,IF('指标排序及赋值'!T26=1,$T$3*0.6,IF('指标排序及赋值'!T26=2,$T$3*0.8,$T$3)))</f>
        <v>4</v>
      </c>
      <c r="U26" s="32">
        <f>IF('指标排序及赋值'!U26=0,0,IF('指标排序及赋值'!U26=1,$U$3*0.8,$U$3))</f>
        <v>2</v>
      </c>
      <c r="V26" s="32">
        <f>IF('指标排序及赋值'!V26=0,0,IF('指标排序及赋值'!V26=1,$V$3*0.6,IF('指标排序及赋值'!V26=2,$V$3*0.8,$V$3)))</f>
        <v>1.6</v>
      </c>
      <c r="W26" s="32">
        <f>IF('指标排序及赋值'!W26=0,0,IF('指标排序及赋值'!W26=1,$W$3*0.4,IF('指标排序及赋值'!W26=2,$W$3*0.6,IF('指标排序及赋值'!W26=3,$W$3*0.8,$W$3))))</f>
        <v>1.6</v>
      </c>
      <c r="X26" s="32">
        <f>IF('指标排序及赋值'!X26=0,0,IF('指标排序及赋值'!X26=1,$X$3*0.6,IF('指标排序及赋值'!X26=2,$X$3*0.8,$X$3)))</f>
        <v>4</v>
      </c>
      <c r="Y26" s="35">
        <f t="shared" si="0"/>
        <v>78.0812464303879</v>
      </c>
      <c r="Z26" s="36" t="e">
        <f t="shared" si="1"/>
        <v>#N/A</v>
      </c>
      <c r="AA26" s="10"/>
      <c r="AB26" s="10"/>
      <c r="AC26" s="10"/>
      <c r="AD26" s="10"/>
      <c r="AE26" s="10"/>
      <c r="AF26" s="10"/>
      <c r="AG26" s="10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s="4" customFormat="1" ht="24.75" customHeight="1">
      <c r="A27" s="7">
        <v>24</v>
      </c>
      <c r="B27" s="15" t="s">
        <v>124</v>
      </c>
      <c r="C27" s="15" t="s">
        <v>178</v>
      </c>
      <c r="D27" s="7" t="s">
        <v>179</v>
      </c>
      <c r="E27" s="7">
        <v>15914320591</v>
      </c>
      <c r="F27" s="15" t="s">
        <v>177</v>
      </c>
      <c r="G27" s="26">
        <f>IF('初评指标表'!G27&gt;='初评指标体系'!$D$23,$G$3,(0.6+0.4*('初评指标表'!G27-'初评指标体系'!$C$23)/'初评指标体系'!$E$23)*$G$3)</f>
        <v>5.851000967829135</v>
      </c>
      <c r="H27" s="26">
        <f>IF('初评指标表'!H27=0,0,IF('初评指标表'!H27&gt;='初评指标体系'!$D$24,$H$3,(0.6+0.4*('初评指标表'!H27-'初评指标体系'!$C$24)/'初评指标体系'!$E$24)*$H$3))</f>
        <v>9.66479104300683</v>
      </c>
      <c r="I27" s="26">
        <f>IF('初评指标表'!I27&lt;=0,0,IF('初评指标表'!I27&gt;='初评指标体系'!$D$25,$I$3,(0.6+0.4*('初评指标表'!I27-'初评指标体系'!$C$25)/'初评指标体系'!$E$25)*$I$3))</f>
        <v>3.7448821470763383</v>
      </c>
      <c r="J27" s="26">
        <f>IF('初评指标表'!J27&lt;=0,0,IF('初评指标表'!J27&gt;='初评指标体系'!$D$26,$J$3,(0.6+0.4*('初评指标表'!J27-'初评指标体系'!$C$26)/'初评指标体系'!$E$26)*$J$3))</f>
        <v>2.8765793073848545</v>
      </c>
      <c r="K27" s="26">
        <f>IF('初评指标表'!K27&lt;=0,0,IF('初评指标表'!K27&gt;='初评指标体系'!$D$27,$K$3,(0.6+0.4*('初评指标表'!K27-'初评指标体系'!$C$27)/'初评指标体系'!$E$27)*$K$3))</f>
        <v>3.3013907611335984</v>
      </c>
      <c r="L27" s="28">
        <f>IF('指标排序及赋值'!L27=0,0,IF('指标排序及赋值'!L27=1,$L$3*0.6,IF('指标排序及赋值'!L27=2,$L$3*0.8,$L$3)))</f>
        <v>10</v>
      </c>
      <c r="M27" s="29">
        <f>IF('指标排序及赋值'!M27=0,0,IF('指标排序及赋值'!M27=1,$M$3*0.6,IF('指标排序及赋值'!M27=2,$M$3*0.8,$M$3)))</f>
        <v>1.6</v>
      </c>
      <c r="N27" s="28">
        <f>IF('指标排序及赋值'!N27=0,0,$N$3)</f>
        <v>0</v>
      </c>
      <c r="O27" s="28">
        <f>IF('指标排序及赋值'!O27=0,0,$O$3)</f>
        <v>0</v>
      </c>
      <c r="P27" s="26">
        <f>IF('初评指标表'!P27=0,0,IF('初评指标表'!P27&gt;='初评指标体系'!$D$32,$P$3,(0.6+0.4*('初评指标表'!P27-'初评指标体系'!$C$32)/'初评指标体系'!$E$32)*$P$3))</f>
        <v>6.451340269088199</v>
      </c>
      <c r="Q27" s="26">
        <f>IF('初评指标表'!Q27=0,0,IF('初评指标表'!Q27&gt;='初评指标体系'!$D$33,$Q$3,(0.6+0.4*('初评指标表'!Q27-'初评指标体系'!$C$33)/'初评指标体系'!$E$33)*$Q$3))</f>
        <v>3.8386327673597167</v>
      </c>
      <c r="R27" s="26">
        <f>IF('初评指标表'!R27=0,0,IF('初评指标表'!R27&gt;='初评指标体系'!$D$34,$R$3,(0.6+0.4*('初评指标表'!R27-'初评指标体系'!$C$34)/'初评指标体系'!$E$34)*$R$3))</f>
        <v>11.050862539091325</v>
      </c>
      <c r="S27" s="26">
        <f>IF('初评指标表'!S27=0,0,IF('初评指标表'!S27&gt;='初评指标体系'!$D$35,$S$3,(0.6+0.4*('初评指标表'!S27-'初评指标体系'!$C$35)/'初评指标体系'!$E$35)*$S$3))</f>
        <v>8.8328304410646</v>
      </c>
      <c r="T27" s="32">
        <f>IF('指标排序及赋值'!T27=0,0,IF('指标排序及赋值'!T27=1,$T$3*0.6,IF('指标排序及赋值'!T27=2,$T$3*0.8,$T$3)))</f>
        <v>3.2</v>
      </c>
      <c r="U27" s="32">
        <f>IF('指标排序及赋值'!U27=0,0,IF('指标排序及赋值'!U27=1,$U$3*0.8,$U$3))</f>
        <v>2</v>
      </c>
      <c r="V27" s="32">
        <f>IF('指标排序及赋值'!V27=0,0,IF('指标排序及赋值'!V27=1,$V$3*0.6,IF('指标排序及赋值'!V27=2,$V$3*0.8,$V$3)))</f>
        <v>1.6</v>
      </c>
      <c r="W27" s="32">
        <f>IF('指标排序及赋值'!W27=0,0,IF('指标排序及赋值'!W27=1,$W$3*0.4,IF('指标排序及赋值'!W27=2,$W$3*0.6,IF('指标排序及赋值'!W27=3,$W$3*0.8,$W$3))))</f>
        <v>2</v>
      </c>
      <c r="X27" s="32">
        <f>IF('指标排序及赋值'!X27=0,0,IF('指标排序及赋值'!X27=1,$X$3*0.6,IF('指标排序及赋值'!X27=2,$X$3*0.8,$X$3)))</f>
        <v>4</v>
      </c>
      <c r="Y27" s="35">
        <f t="shared" si="0"/>
        <v>80.01231024303459</v>
      </c>
      <c r="Z27" s="36" t="e">
        <f t="shared" si="1"/>
        <v>#N/A</v>
      </c>
      <c r="AA27" s="10"/>
      <c r="AB27" s="10"/>
      <c r="AC27" s="10"/>
      <c r="AD27" s="10"/>
      <c r="AE27" s="10"/>
      <c r="AF27" s="10"/>
      <c r="AG27" s="10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</row>
    <row r="28" spans="1:256" s="4" customFormat="1" ht="24.75" customHeight="1">
      <c r="A28" s="7">
        <v>25</v>
      </c>
      <c r="B28" s="15" t="s">
        <v>124</v>
      </c>
      <c r="C28" s="15" t="s">
        <v>180</v>
      </c>
      <c r="D28" s="7" t="s">
        <v>181</v>
      </c>
      <c r="E28" s="7">
        <v>18026208672</v>
      </c>
      <c r="F28" s="15" t="s">
        <v>182</v>
      </c>
      <c r="G28" s="26">
        <f>IF('初评指标表'!G28&gt;='初评指标体系'!$D$23,$G$3,(0.6+0.4*('初评指标表'!G28-'初评指标体系'!$C$23)/'初评指标体系'!$E$23)*$G$3)</f>
        <v>4.685299370490876</v>
      </c>
      <c r="H28" s="26">
        <f>IF('初评指标表'!H28=0,0,IF('初评指标表'!H28&gt;='初评指标体系'!$D$24,$H$3,(0.6+0.4*('初评指标表'!H28-'初评指标体系'!$C$24)/'初评指标体系'!$E$24)*$H$3))</f>
        <v>8.903684961845517</v>
      </c>
      <c r="I28" s="26">
        <f>IF('初评指标表'!I28&lt;=0,0,IF('初评指标表'!I28&gt;='初评指标体系'!$D$25,$I$3,(0.6+0.4*('初评指标表'!I28-'初评指标体系'!$C$25)/'初评指标体系'!$E$25)*$I$3))</f>
        <v>4.442570383712974</v>
      </c>
      <c r="J28" s="26">
        <f>IF('初评指标表'!J28&lt;=0,0,IF('初评指标表'!J28&gt;='初评指标体系'!$D$26,$J$3,(0.6+0.4*('初评指标表'!J28-'初评指标体系'!$C$26)/'初评指标体系'!$E$26)*$J$3))</f>
        <v>2.4067362321950694</v>
      </c>
      <c r="K28" s="26">
        <f>IF('初评指标表'!K28&lt;=0,0,IF('初评指标表'!K28&gt;='初评指标体系'!$D$27,$K$3,(0.6+0.4*('初评指标表'!K28-'初评指标体系'!$C$27)/'初评指标体系'!$E$27)*$K$3))</f>
        <v>2.4</v>
      </c>
      <c r="L28" s="28">
        <f>IF('指标排序及赋值'!L28=0,0,IF('指标排序及赋值'!L28=1,$L$3*0.6,IF('指标排序及赋值'!L28=2,$L$3*0.8,$L$3)))</f>
        <v>10</v>
      </c>
      <c r="M28" s="29">
        <f>IF('指标排序及赋值'!M28=0,0,IF('指标排序及赋值'!M28=1,$M$3*0.6,IF('指标排序及赋值'!M28=2,$M$3*0.8,$M$3)))</f>
        <v>0</v>
      </c>
      <c r="N28" s="28">
        <f>IF('指标排序及赋值'!N28=0,0,$N$3)</f>
        <v>1</v>
      </c>
      <c r="O28" s="28">
        <f>IF('指标排序及赋值'!O28=0,0,$O$3)</f>
        <v>1</v>
      </c>
      <c r="P28" s="26">
        <f>IF('初评指标表'!P28=0,0,IF('初评指标表'!P28&gt;='初评指标体系'!$D$32,$P$3,(0.6+0.4*('初评指标表'!P28-'初评指标体系'!$C$32)/'初评指标体系'!$E$32)*$P$3))</f>
        <v>5.530937774958276</v>
      </c>
      <c r="Q28" s="26">
        <f>IF('初评指标表'!Q28=0,0,IF('初评指标表'!Q28&gt;='初评指标体系'!$D$33,$Q$3,(0.6+0.4*('初评指标表'!Q28-'初评指标体系'!$C$33)/'初评指标体系'!$E$33)*$Q$3))</f>
        <v>3.739539846703817</v>
      </c>
      <c r="R28" s="26">
        <f>IF('初评指标表'!R28=0,0,IF('初评指标表'!R28&gt;='初评指标体系'!$D$34,$R$3,(0.6+0.4*('初评指标表'!R28-'初评指标体系'!$C$34)/'初评指标体系'!$E$34)*$R$3))</f>
        <v>10.807118150568545</v>
      </c>
      <c r="S28" s="26">
        <f>IF('初评指标表'!S28=0,0,IF('初评指标表'!S28&gt;='初评指标体系'!$D$35,$S$3,(0.6+0.4*('初评指标表'!S28-'初评指标体系'!$C$35)/'初评指标体系'!$E$35)*$S$3))</f>
        <v>9.252822518521722</v>
      </c>
      <c r="T28" s="32">
        <f>IF('指标排序及赋值'!T28=0,0,IF('指标排序及赋值'!T28=1,$T$3*0.6,IF('指标排序及赋值'!T28=2,$T$3*0.8,$T$3)))</f>
        <v>4</v>
      </c>
      <c r="U28" s="32">
        <f>IF('指标排序及赋值'!U28=0,0,IF('指标排序及赋值'!U28=1,$U$3*0.8,$U$3))</f>
        <v>1.6</v>
      </c>
      <c r="V28" s="32">
        <f>IF('指标排序及赋值'!V28=0,0,IF('指标排序及赋值'!V28=1,$V$3*0.6,IF('指标排序及赋值'!V28=2,$V$3*0.8,$V$3)))</f>
        <v>1.6</v>
      </c>
      <c r="W28" s="32">
        <f>IF('指标排序及赋值'!W28=0,0,IF('指标排序及赋值'!W28=1,$W$3*0.4,IF('指标排序及赋值'!W28=2,$W$3*0.6,IF('指标排序及赋值'!W28=3,$W$3*0.8,$W$3))))</f>
        <v>0</v>
      </c>
      <c r="X28" s="32">
        <f>IF('指标排序及赋值'!X28=0,0,IF('指标排序及赋值'!X28=1,$X$3*0.6,IF('指标排序及赋值'!X28=2,$X$3*0.8,$X$3)))</f>
        <v>4</v>
      </c>
      <c r="Y28" s="35">
        <f t="shared" si="0"/>
        <v>75.36870923899679</v>
      </c>
      <c r="Z28" s="36" t="e">
        <f t="shared" si="1"/>
        <v>#N/A</v>
      </c>
      <c r="AA28" s="10"/>
      <c r="AB28" s="10"/>
      <c r="AC28" s="10"/>
      <c r="AD28" s="10"/>
      <c r="AE28" s="10"/>
      <c r="AF28" s="10"/>
      <c r="AG28" s="10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256" s="4" customFormat="1" ht="24.75" customHeight="1">
      <c r="A29" s="7">
        <v>26</v>
      </c>
      <c r="B29" s="15" t="s">
        <v>124</v>
      </c>
      <c r="C29" s="15" t="s">
        <v>183</v>
      </c>
      <c r="D29" s="7" t="s">
        <v>184</v>
      </c>
      <c r="E29" s="7">
        <v>13928711352</v>
      </c>
      <c r="F29" s="15" t="s">
        <v>182</v>
      </c>
      <c r="G29" s="26">
        <f>IF('初评指标表'!G29&gt;='初评指标体系'!$D$23,$G$3,(0.6+0.4*('初评指标表'!G29-'初评指标体系'!$C$23)/'初评指标体系'!$E$23)*$G$3)</f>
        <v>4.469851669488316</v>
      </c>
      <c r="H29" s="26">
        <f>IF('初评指标表'!H29=0,0,IF('初评指标表'!H29&gt;='初评指标体系'!$D$24,$H$3,(0.6+0.4*('初评指标表'!H29-'初评指标体系'!$C$24)/'初评指标体系'!$E$24)*$H$3))</f>
        <v>8.873625703157296</v>
      </c>
      <c r="I29" s="26">
        <f>IF('初评指标表'!I29&lt;=0,0,IF('初评指标表'!I29&gt;='初评指标体系'!$D$25,$I$3,(0.6+0.4*('初评指标表'!I29-'初评指标体系'!$C$25)/'初评指标体系'!$E$25)*$I$3))</f>
        <v>3.8630065831890708</v>
      </c>
      <c r="J29" s="26">
        <f>IF('初评指标表'!J29&lt;=0,0,IF('初评指标表'!J29&gt;='初评指标体系'!$D$26,$J$3,(0.6+0.4*('初评指标表'!J29-'初评指标体系'!$C$26)/'初评指标体系'!$E$26)*$J$3))</f>
        <v>3.9957080393787385</v>
      </c>
      <c r="K29" s="26">
        <f>IF('初评指标表'!K29&lt;=0,0,IF('初评指标表'!K29&gt;='初评指标体系'!$D$27,$K$3,(0.6+0.4*('初评指标表'!K29-'初评指标体系'!$C$27)/'初评指标体系'!$E$27)*$K$3))</f>
        <v>2.9222680478816323</v>
      </c>
      <c r="L29" s="28">
        <f>IF('指标排序及赋值'!L29=0,0,IF('指标排序及赋值'!L29=1,$L$3*0.6,IF('指标排序及赋值'!L29=2,$L$3*0.8,$L$3)))</f>
        <v>6</v>
      </c>
      <c r="M29" s="29">
        <f>IF('指标排序及赋值'!M29=0,0,IF('指标排序及赋值'!M29=1,$M$3*0.6,IF('指标排序及赋值'!M29=2,$M$3*0.8,$M$3)))</f>
        <v>1.6</v>
      </c>
      <c r="N29" s="28">
        <f>IF('指标排序及赋值'!N29=0,0,$N$3)</f>
        <v>1</v>
      </c>
      <c r="O29" s="28">
        <f>IF('指标排序及赋值'!O29=0,0,$O$3)</f>
        <v>0</v>
      </c>
      <c r="P29" s="26">
        <f>IF('初评指标表'!P29=0,0,IF('初评指标表'!P29&gt;='初评指标体系'!$D$32,$P$3,(0.6+0.4*('初评指标表'!P29-'初评指标体系'!$C$32)/'初评指标体系'!$E$32)*$P$3))</f>
        <v>5.822344304563556</v>
      </c>
      <c r="Q29" s="26">
        <f>IF('初评指标表'!Q29=0,0,IF('初评指标表'!Q29&gt;='初评指标体系'!$D$33,$Q$3,(0.6+0.4*('初评指标表'!Q29-'初评指标体系'!$C$33)/'初评指标体系'!$E$33)*$Q$3))</f>
        <v>4.205920739830928</v>
      </c>
      <c r="R29" s="26">
        <f>IF('初评指标表'!R29=0,0,IF('初评指标表'!R29&gt;='初评指标体系'!$D$34,$R$3,(0.6+0.4*('初评指标表'!R29-'初评指标体系'!$C$34)/'初评指标体系'!$E$34)*$R$3))</f>
        <v>10.402463879671512</v>
      </c>
      <c r="S29" s="26">
        <f>IF('初评指标表'!S29=0,0,IF('初评指标表'!S29&gt;='初评指标体系'!$D$35,$S$3,(0.6+0.4*('初评指标表'!S29-'初评指标体系'!$C$35)/'初评指标体系'!$E$35)*$S$3))</f>
        <v>8.377729786028274</v>
      </c>
      <c r="T29" s="32">
        <f>IF('指标排序及赋值'!T29=0,0,IF('指标排序及赋值'!T29=1,$T$3*0.6,IF('指标排序及赋值'!T29=2,$T$3*0.8,$T$3)))</f>
        <v>3.2</v>
      </c>
      <c r="U29" s="32">
        <f>IF('指标排序及赋值'!U29=0,0,IF('指标排序及赋值'!U29=1,$U$3*0.8,$U$3))</f>
        <v>2</v>
      </c>
      <c r="V29" s="32">
        <f>IF('指标排序及赋值'!V29=0,0,IF('指标排序及赋值'!V29=1,$V$3*0.6,IF('指标排序及赋值'!V29=2,$V$3*0.8,$V$3)))</f>
        <v>1.6</v>
      </c>
      <c r="W29" s="32">
        <f>IF('指标排序及赋值'!W29=0,0,IF('指标排序及赋值'!W29=1,$W$3*0.4,IF('指标排序及赋值'!W29=2,$W$3*0.6,IF('指标排序及赋值'!W29=3,$W$3*0.8,$W$3))))</f>
        <v>2</v>
      </c>
      <c r="X29" s="32">
        <f>IF('指标排序及赋值'!X29=0,0,IF('指标排序及赋值'!X29=1,$X$3*0.6,IF('指标排序及赋值'!X29=2,$X$3*0.8,$X$3)))</f>
        <v>3.2</v>
      </c>
      <c r="Y29" s="35">
        <f t="shared" si="0"/>
        <v>73.53291875318932</v>
      </c>
      <c r="Z29" s="36" t="e">
        <f t="shared" si="1"/>
        <v>#N/A</v>
      </c>
      <c r="AA29" s="10"/>
      <c r="AB29" s="10"/>
      <c r="AC29" s="10"/>
      <c r="AD29" s="10"/>
      <c r="AE29" s="10"/>
      <c r="AF29" s="10"/>
      <c r="AG29" s="10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s="4" customFormat="1" ht="24.75" customHeight="1">
      <c r="A30" s="7">
        <v>27</v>
      </c>
      <c r="B30" s="15" t="s">
        <v>124</v>
      </c>
      <c r="C30" s="15" t="s">
        <v>185</v>
      </c>
      <c r="D30" s="7" t="s">
        <v>186</v>
      </c>
      <c r="E30" s="7">
        <v>18688892809</v>
      </c>
      <c r="F30" s="15" t="s">
        <v>187</v>
      </c>
      <c r="G30" s="26">
        <f>IF('初评指标表'!G30&gt;='初评指标体系'!$D$23,$G$3,(0.6+0.4*('初评指标表'!G30-'初评指标体系'!$C$23)/'初评指标体系'!$E$23)*$G$3)</f>
        <v>4.523574763049936</v>
      </c>
      <c r="H30" s="26">
        <f>IF('初评指标表'!H30=0,0,IF('初评指标表'!H30&gt;='初评指标体系'!$D$24,$H$3,(0.6+0.4*('初评指标表'!H30-'初评指标体系'!$C$24)/'初评指标体系'!$E$24)*$H$3))</f>
        <v>9.91897499755148</v>
      </c>
      <c r="I30" s="26">
        <f>IF('初评指标表'!I30&lt;=0,0,IF('初评指标表'!I30&gt;='初评指标体系'!$D$25,$I$3,(0.6+0.4*('初评指标表'!I30-'初评指标体系'!$C$25)/'初评指标体系'!$E$25)*$I$3))</f>
        <v>4.024518811578566</v>
      </c>
      <c r="J30" s="26">
        <f>IF('初评指标表'!J30&lt;=0,0,IF('初评指标表'!J30&gt;='初评指标体系'!$D$26,$J$3,(0.6+0.4*('初评指标表'!J30-'初评指标体系'!$C$26)/'初评指标体系'!$E$26)*$J$3))</f>
        <v>0</v>
      </c>
      <c r="K30" s="26">
        <f>IF('初评指标表'!K30&lt;=0,0,IF('初评指标表'!K30&gt;='初评指标体系'!$D$27,$K$3,(0.6+0.4*('初评指标表'!K30-'初评指标体系'!$C$27)/'初评指标体系'!$E$27)*$K$3))</f>
        <v>2.4176466689650433</v>
      </c>
      <c r="L30" s="28">
        <f>IF('指标排序及赋值'!L30=0,0,IF('指标排序及赋值'!L30=1,$L$3*0.6,IF('指标排序及赋值'!L30=2,$L$3*0.8,$L$3)))</f>
        <v>8</v>
      </c>
      <c r="M30" s="29">
        <f>IF('指标排序及赋值'!M30=0,0,IF('指标排序及赋值'!M30=1,$M$3*0.6,IF('指标排序及赋值'!M30=2,$M$3*0.8,$M$3)))</f>
        <v>1.2</v>
      </c>
      <c r="N30" s="28">
        <f>IF('指标排序及赋值'!N30=0,0,$N$3)</f>
        <v>1</v>
      </c>
      <c r="O30" s="28">
        <f>IF('指标排序及赋值'!O30=0,0,$O$3)</f>
        <v>0</v>
      </c>
      <c r="P30" s="26">
        <f>IF('初评指标表'!P30=0,0,IF('初评指标表'!P30&gt;='初评指标体系'!$D$32,$P$3,(0.6+0.4*('初评指标表'!P30-'初评指标体系'!$C$32)/'初评指标体系'!$E$32)*$P$3))</f>
        <v>7.1752036620169255</v>
      </c>
      <c r="Q30" s="26">
        <f>IF('初评指标表'!Q30=0,0,IF('初评指标表'!Q30&gt;='初评指标体系'!$D$33,$Q$3,(0.6+0.4*('初评指标表'!Q30-'初评指标体系'!$C$33)/'初评指标体系'!$E$33)*$Q$3))</f>
        <v>4.55170029409642</v>
      </c>
      <c r="R30" s="26">
        <f>IF('初评指标表'!R30=0,0,IF('初评指标表'!R30&gt;='初评指标体系'!$D$34,$R$3,(0.6+0.4*('初评指标表'!R30-'初评指标体系'!$C$34)/'初评指标体系'!$E$34)*$R$3))</f>
        <v>10.513919979455688</v>
      </c>
      <c r="S30" s="26">
        <f>IF('初评指标表'!S30=0,0,IF('初评指标表'!S30&gt;='初评指标体系'!$D$35,$S$3,(0.6+0.4*('初评指标表'!S30-'初评指标体系'!$C$35)/'初评指标体系'!$E$35)*$S$3))</f>
        <v>8.10584767840877</v>
      </c>
      <c r="T30" s="32">
        <f>IF('指标排序及赋值'!T30=0,0,IF('指标排序及赋值'!T30=1,$T$3*0.6,IF('指标排序及赋值'!T30=2,$T$3*0.8,$T$3)))</f>
        <v>4</v>
      </c>
      <c r="U30" s="32">
        <f>IF('指标排序及赋值'!U30=0,0,IF('指标排序及赋值'!U30=1,$U$3*0.8,$U$3))</f>
        <v>2</v>
      </c>
      <c r="V30" s="32">
        <f>IF('指标排序及赋值'!V30=0,0,IF('指标排序及赋值'!V30=1,$V$3*0.6,IF('指标排序及赋值'!V30=2,$V$3*0.8,$V$3)))</f>
        <v>1.2</v>
      </c>
      <c r="W30" s="32">
        <f>IF('指标排序及赋值'!W30=0,0,IF('指标排序及赋值'!W30=1,$W$3*0.4,IF('指标排序及赋值'!W30=2,$W$3*0.6,IF('指标排序及赋值'!W30=3,$W$3*0.8,$W$3))))</f>
        <v>1.2</v>
      </c>
      <c r="X30" s="32">
        <f>IF('指标排序及赋值'!X30=0,0,IF('指标排序及赋值'!X30=1,$X$3*0.6,IF('指标排序及赋值'!X30=2,$X$3*0.8,$X$3)))</f>
        <v>3.2</v>
      </c>
      <c r="Y30" s="35">
        <f t="shared" si="0"/>
        <v>73.03138685512285</v>
      </c>
      <c r="Z30" s="36" t="e">
        <f t="shared" si="1"/>
        <v>#N/A</v>
      </c>
      <c r="AA30" s="10"/>
      <c r="AB30" s="10"/>
      <c r="AC30" s="10"/>
      <c r="AD30" s="10"/>
      <c r="AE30" s="10"/>
      <c r="AF30" s="10"/>
      <c r="AG30" s="10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4" customFormat="1" ht="24.75" customHeight="1">
      <c r="A31" s="7">
        <v>28</v>
      </c>
      <c r="B31" s="15" t="s">
        <v>124</v>
      </c>
      <c r="C31" s="15" t="s">
        <v>188</v>
      </c>
      <c r="D31" s="7" t="s">
        <v>189</v>
      </c>
      <c r="E31" s="7" t="s">
        <v>190</v>
      </c>
      <c r="F31" s="15" t="s">
        <v>187</v>
      </c>
      <c r="G31" s="26">
        <f>IF('初评指标表'!G31&gt;='初评指标体系'!$D$23,$G$3,(0.6+0.4*('初评指标表'!G31-'初评指标体系'!$C$23)/'初评指标体系'!$E$23)*$G$3)</f>
        <v>5.6081999805701805</v>
      </c>
      <c r="H31" s="26">
        <f>IF('初评指标表'!H31=0,0,IF('初评指标表'!H31&gt;='初评指标体系'!$D$24,$H$3,(0.6+0.4*('初评指标表'!H31-'初评指标体系'!$C$24)/'初评指标体系'!$E$24)*$H$3))</f>
        <v>9.10141641393107</v>
      </c>
      <c r="I31" s="26">
        <f>IF('初评指标表'!I31&lt;=0,0,IF('初评指标表'!I31&gt;='初评指标体系'!$D$25,$I$3,(0.6+0.4*('初评指标表'!I31-'初评指标体系'!$C$25)/'初评指标体系'!$E$25)*$I$3))</f>
        <v>4.039031463023049</v>
      </c>
      <c r="J31" s="26">
        <f>IF('初评指标表'!J31&lt;=0,0,IF('初评指标表'!J31&gt;='初评指标体系'!$D$26,$J$3,(0.6+0.4*('初评指标表'!J31-'初评指标体系'!$C$26)/'初评指标体系'!$E$26)*$J$3))</f>
        <v>2.411759972102256</v>
      </c>
      <c r="K31" s="26">
        <f>IF('初评指标表'!K31&lt;=0,0,IF('初评指标表'!K31&gt;='初评指标体系'!$D$27,$K$3,(0.6+0.4*('初评指标表'!K31-'初评指标体系'!$C$27)/'初评指标体系'!$E$27)*$K$3))</f>
        <v>3.101176610794223</v>
      </c>
      <c r="L31" s="28">
        <f>IF('指标排序及赋值'!L31=0,0,IF('指标排序及赋值'!L31=1,$L$3*0.6,IF('指标排序及赋值'!L31=2,$L$3*0.8,$L$3)))</f>
        <v>8</v>
      </c>
      <c r="M31" s="29">
        <f>IF('指标排序及赋值'!M31=0,0,IF('指标排序及赋值'!M31=1,$M$3*0.6,IF('指标排序及赋值'!M31=2,$M$3*0.8,$M$3)))</f>
        <v>1.6</v>
      </c>
      <c r="N31" s="28">
        <f>IF('指标排序及赋值'!N31=0,0,$N$3)</f>
        <v>1</v>
      </c>
      <c r="O31" s="28">
        <f>IF('指标排序及赋值'!O31=0,0,$O$3)</f>
        <v>1</v>
      </c>
      <c r="P31" s="26">
        <f>IF('初评指标表'!P31=0,0,IF('初评指标表'!P31&gt;='初评指标体系'!$D$32,$P$3,(0.6+0.4*('初评指标表'!P31-'初评指标体系'!$C$32)/'初评指标体系'!$E$32)*$P$3))</f>
        <v>6.7141896709353</v>
      </c>
      <c r="Q31" s="26">
        <f>IF('初评指标表'!Q31=0,0,IF('初评指标表'!Q31&gt;='初评指标体系'!$D$33,$Q$3,(0.6+0.4*('初评指标表'!Q31-'初评指标体系'!$C$33)/'初评指标体系'!$E$33)*$Q$3))</f>
        <v>3.975073569353059</v>
      </c>
      <c r="R31" s="26">
        <f>IF('初评指标表'!R31=0,0,IF('初评指标表'!R31&gt;='初评指标体系'!$D$34,$R$3,(0.6+0.4*('初评指标表'!R31-'初评指标体系'!$C$34)/'初评指标体系'!$E$34)*$R$3))</f>
        <v>12.491353710301402</v>
      </c>
      <c r="S31" s="26">
        <f>IF('初评指标表'!S31=0,0,IF('初评指标表'!S31&gt;='初评指标体系'!$D$35,$S$3,(0.6+0.4*('初评指标表'!S31-'初评指标体系'!$C$35)/'初评指标体系'!$E$35)*$S$3))</f>
        <v>9.084291249532516</v>
      </c>
      <c r="T31" s="32">
        <f>IF('指标排序及赋值'!T31=0,0,IF('指标排序及赋值'!T31=1,$T$3*0.6,IF('指标排序及赋值'!T31=2,$T$3*0.8,$T$3)))</f>
        <v>4</v>
      </c>
      <c r="U31" s="32">
        <f>IF('指标排序及赋值'!U31=0,0,IF('指标排序及赋值'!U31=1,$U$3*0.8,$U$3))</f>
        <v>2</v>
      </c>
      <c r="V31" s="32">
        <f>IF('指标排序及赋值'!V31=0,0,IF('指标排序及赋值'!V31=1,$V$3*0.6,IF('指标排序及赋值'!V31=2,$V$3*0.8,$V$3)))</f>
        <v>1.2</v>
      </c>
      <c r="W31" s="32">
        <f>IF('指标排序及赋值'!W31=0,0,IF('指标排序及赋值'!W31=1,$W$3*0.4,IF('指标排序及赋值'!W31=2,$W$3*0.6,IF('指标排序及赋值'!W31=3,$W$3*0.8,$W$3))))</f>
        <v>1.6</v>
      </c>
      <c r="X31" s="32">
        <f>IF('指标排序及赋值'!X31=0,0,IF('指标排序及赋值'!X31=1,$X$3*0.6,IF('指标排序及赋值'!X31=2,$X$3*0.8,$X$3)))</f>
        <v>4</v>
      </c>
      <c r="Y31" s="35">
        <f t="shared" si="0"/>
        <v>80.92649264054305</v>
      </c>
      <c r="Z31" s="36" t="e">
        <f t="shared" si="1"/>
        <v>#N/A</v>
      </c>
      <c r="AA31" s="10"/>
      <c r="AB31" s="10"/>
      <c r="AC31" s="10"/>
      <c r="AD31" s="10"/>
      <c r="AE31" s="10"/>
      <c r="AF31" s="10"/>
      <c r="AG31" s="10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4" customFormat="1" ht="24.75" customHeight="1">
      <c r="A32" s="7">
        <v>29</v>
      </c>
      <c r="B32" s="15" t="s">
        <v>124</v>
      </c>
      <c r="C32" s="15" t="s">
        <v>435</v>
      </c>
      <c r="D32" s="7" t="s">
        <v>192</v>
      </c>
      <c r="E32" s="7">
        <v>13724134500</v>
      </c>
      <c r="F32" s="15" t="s">
        <v>187</v>
      </c>
      <c r="G32" s="26">
        <f>IF('初评指标表'!G32&gt;='初评指标体系'!$D$23,$G$3,(0.6+0.4*('初评指标表'!G32-'初评指标体系'!$C$23)/'初评指标体系'!$E$23)*$G$3)</f>
        <v>5.897775655449765</v>
      </c>
      <c r="H32" s="26">
        <f>IF('初评指标表'!H32=0,0,IF('初评指标表'!H32&gt;='初评指标体系'!$D$24,$H$3,(0.6+0.4*('初评指标表'!H32-'初评指标体系'!$C$24)/'初评指标体系'!$E$24)*$H$3))</f>
        <v>10.620363806140215</v>
      </c>
      <c r="I32" s="26">
        <f>IF('初评指标表'!I32&lt;=0,0,IF('初评指标表'!I32&gt;='初评指标体系'!$D$25,$I$3,(0.6+0.4*('初评指标表'!I32-'初评指标体系'!$C$25)/'初评指标体系'!$E$25)*$I$3))</f>
        <v>3.880076021888683</v>
      </c>
      <c r="J32" s="26">
        <f>IF('初评指标表'!J32&lt;=0,0,IF('初评指标表'!J32&gt;='初评指标体系'!$D$26,$J$3,(0.6+0.4*('初评指标表'!J32-'初评指标体系'!$C$26)/'初评指标体系'!$E$26)*$J$3))</f>
        <v>3.0510475066391267</v>
      </c>
      <c r="K32" s="26">
        <f>IF('初评指标表'!K32&lt;=0,0,IF('初评指标表'!K32&gt;='初评指标体系'!$D$27,$K$3,(0.6+0.4*('初评指标表'!K32-'初评指标体系'!$C$27)/'初评指标体系'!$E$27)*$K$3))</f>
        <v>3.505593628753787</v>
      </c>
      <c r="L32" s="28">
        <f>IF('指标排序及赋值'!L32=0,0,IF('指标排序及赋值'!L32=1,$L$3*0.6,IF('指标排序及赋值'!L32=2,$L$3*0.8,$L$3)))</f>
        <v>0</v>
      </c>
      <c r="M32" s="29">
        <f>IF('指标排序及赋值'!M32=0,0,IF('指标排序及赋值'!M32=1,$M$3*0.6,IF('指标排序及赋值'!M32=2,$M$3*0.8,$M$3)))</f>
        <v>1.6</v>
      </c>
      <c r="N32" s="28">
        <f>IF('指标排序及赋值'!N32=0,0,$N$3)</f>
        <v>1</v>
      </c>
      <c r="O32" s="28">
        <f>IF('指标排序及赋值'!O32=0,0,$O$3)</f>
        <v>0</v>
      </c>
      <c r="P32" s="26">
        <f>IF('初评指标表'!P32=0,0,IF('初评指标表'!P32&gt;='初评指标体系'!$D$32,$P$3,(0.6+0.4*('初评指标表'!P32-'初评指标体系'!$C$32)/'初评指标体系'!$E$32)*$P$3))</f>
        <v>5.371277181034946</v>
      </c>
      <c r="Q32" s="26">
        <f>IF('初评指标表'!Q32=0,0,IF('初评指标表'!Q32&gt;='初评指标体系'!$D$33,$Q$3,(0.6+0.4*('初评指标表'!Q32-'初评指标体系'!$C$33)/'初评指标体系'!$E$33)*$Q$3))</f>
        <v>3.6116643760578033</v>
      </c>
      <c r="R32" s="26">
        <f>IF('初评指标表'!R32=0,0,IF('初评指标表'!R32&gt;='初评指标体系'!$D$34,$R$3,(0.6+0.4*('初评指标表'!R32-'初评指标体系'!$C$34)/'初评指标体系'!$E$34)*$R$3))</f>
        <v>11.811266245686818</v>
      </c>
      <c r="S32" s="26">
        <f>IF('初评指标表'!S32=0,0,IF('初评指标表'!S32&gt;='初评指标体系'!$D$35,$S$3,(0.6+0.4*('初评指标表'!S32-'初评指标体系'!$C$35)/'初评指标体系'!$E$35)*$S$3))</f>
        <v>12</v>
      </c>
      <c r="T32" s="32">
        <f>IF('指标排序及赋值'!T32=0,0,IF('指标排序及赋值'!T32=1,$T$3*0.6,IF('指标排序及赋值'!T32=2,$T$3*0.8,$T$3)))</f>
        <v>4</v>
      </c>
      <c r="U32" s="32">
        <f>IF('指标排序及赋值'!U32=0,0,IF('指标排序及赋值'!U32=1,$U$3*0.8,$U$3))</f>
        <v>2</v>
      </c>
      <c r="V32" s="32">
        <f>IF('指标排序及赋值'!V32=0,0,IF('指标排序及赋值'!V32=1,$V$3*0.6,IF('指标排序及赋值'!V32=2,$V$3*0.8,$V$3)))</f>
        <v>1.6</v>
      </c>
      <c r="W32" s="32">
        <f>IF('指标排序及赋值'!W32=0,0,IF('指标排序及赋值'!W32=1,$W$3*0.4,IF('指标排序及赋值'!W32=2,$W$3*0.6,IF('指标排序及赋值'!W32=3,$W$3*0.8,$W$3))))</f>
        <v>1.6</v>
      </c>
      <c r="X32" s="32">
        <f>IF('指标排序及赋值'!X32=0,0,IF('指标排序及赋值'!X32=1,$X$3*0.6,IF('指标排序及赋值'!X32=2,$X$3*0.8,$X$3)))</f>
        <v>4</v>
      </c>
      <c r="Y32" s="35">
        <f t="shared" si="0"/>
        <v>75.54906442165114</v>
      </c>
      <c r="Z32" s="36" t="e">
        <f t="shared" si="1"/>
        <v>#N/A</v>
      </c>
      <c r="AA32" s="10"/>
      <c r="AB32" s="10"/>
      <c r="AC32" s="10"/>
      <c r="AD32" s="10"/>
      <c r="AE32" s="10"/>
      <c r="AF32" s="10"/>
      <c r="AG32" s="10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4" customFormat="1" ht="24.75" customHeight="1">
      <c r="A33" s="7">
        <v>30</v>
      </c>
      <c r="B33" s="15" t="s">
        <v>124</v>
      </c>
      <c r="C33" s="15" t="s">
        <v>193</v>
      </c>
      <c r="D33" s="7" t="s">
        <v>194</v>
      </c>
      <c r="E33" s="7">
        <v>13825192965</v>
      </c>
      <c r="F33" s="15" t="s">
        <v>195</v>
      </c>
      <c r="G33" s="26">
        <f>IF('初评指标表'!G33&gt;='初评指标体系'!$D$23,$G$3,(0.6+0.4*('初评指标表'!G33-'初评指标体系'!$C$23)/'初评指标体系'!$E$23)*$G$3)</f>
        <v>3.9461096633931696</v>
      </c>
      <c r="H33" s="26">
        <f>IF('初评指标表'!H33=0,0,IF('初评指标表'!H33&gt;='初评指标体系'!$D$24,$H$3,(0.6+0.4*('初评指标表'!H33-'初评指标体系'!$C$24)/'初评指标体系'!$E$24)*$H$3))</f>
        <v>7.845970281758296</v>
      </c>
      <c r="I33" s="26">
        <f>IF('初评指标表'!I33&lt;=0,0,IF('初评指标表'!I33&gt;='初评指标体系'!$D$25,$I$3,(0.6+0.4*('初评指标表'!I33-'初评指标体系'!$C$25)/'初评指标体系'!$E$25)*$I$3))</f>
        <v>4.742430263796319</v>
      </c>
      <c r="J33" s="26">
        <f>IF('初评指标表'!J33&lt;=0,0,IF('初评指标表'!J33&gt;='初评指标体系'!$D$26,$J$3,(0.6+0.4*('初评指标表'!J33-'初评指标体系'!$C$26)/'初评指标体系'!$E$26)*$J$3))</f>
        <v>4</v>
      </c>
      <c r="K33" s="26">
        <f>IF('初评指标表'!K33&lt;=0,0,IF('初评指标表'!K33&gt;='初评指标体系'!$D$27,$K$3,(0.6+0.4*('初评指标表'!K33-'初评指标体系'!$C$27)/'初评指标体系'!$E$27)*$K$3))</f>
        <v>3.5355576512535576</v>
      </c>
      <c r="L33" s="28">
        <f>IF('指标排序及赋值'!L33=0,0,IF('指标排序及赋值'!L33=1,$L$3*0.6,IF('指标排序及赋值'!L33=2,$L$3*0.8,$L$3)))</f>
        <v>8</v>
      </c>
      <c r="M33" s="29">
        <f>IF('指标排序及赋值'!M33=0,0,IF('指标排序及赋值'!M33=1,$M$3*0.6,IF('指标排序及赋值'!M33=2,$M$3*0.8,$M$3)))</f>
        <v>1.2</v>
      </c>
      <c r="N33" s="28">
        <f>IF('指标排序及赋值'!N33=0,0,$N$3)</f>
        <v>1</v>
      </c>
      <c r="O33" s="28">
        <f>IF('指标排序及赋值'!O33=0,0,$O$3)</f>
        <v>0</v>
      </c>
      <c r="P33" s="26">
        <f>IF('初评指标表'!P33=0,0,IF('初评指标表'!P33&gt;='初评指标体系'!$D$32,$P$3,(0.6+0.4*('初评指标表'!P33-'初评指标体系'!$C$32)/'初评指标体系'!$E$32)*$P$3))</f>
        <v>6.0878716884031014</v>
      </c>
      <c r="Q33" s="26">
        <f>IF('初评指标表'!Q33=0,0,IF('初评指标表'!Q33&gt;='初评指标体系'!$D$33,$Q$3,(0.6+0.4*('初评指标表'!Q33-'初评指标体系'!$C$33)/'初评指标体系'!$E$33)*$Q$3))</f>
        <v>4.535402002960934</v>
      </c>
      <c r="R33" s="26">
        <f>IF('初评指标表'!R33=0,0,IF('初评指标表'!R33&gt;='初评指标体系'!$D$34,$R$3,(0.6+0.4*('初评指标表'!R33-'初评指标体系'!$C$34)/'初评指标体系'!$E$34)*$R$3))</f>
        <v>12.63175964342082</v>
      </c>
      <c r="S33" s="26">
        <f>IF('初评指标表'!S33=0,0,IF('初评指标表'!S33&gt;='初评指标体系'!$D$35,$S$3,(0.6+0.4*('初评指标表'!S33-'初评指标体系'!$C$35)/'初评指标体系'!$E$35)*$S$3))</f>
        <v>8.264295737346327</v>
      </c>
      <c r="T33" s="32">
        <f>IF('指标排序及赋值'!T33=0,0,IF('指标排序及赋值'!T33=1,$T$3*0.6,IF('指标排序及赋值'!T33=2,$T$3*0.8,$T$3)))</f>
        <v>3.2</v>
      </c>
      <c r="U33" s="32">
        <f>IF('指标排序及赋值'!U33=0,0,IF('指标排序及赋值'!U33=1,$U$3*0.8,$U$3))</f>
        <v>2</v>
      </c>
      <c r="V33" s="32">
        <f>IF('指标排序及赋值'!V33=0,0,IF('指标排序及赋值'!V33=1,$V$3*0.6,IF('指标排序及赋值'!V33=2,$V$3*0.8,$V$3)))</f>
        <v>0</v>
      </c>
      <c r="W33" s="32">
        <f>IF('指标排序及赋值'!W33=0,0,IF('指标排序及赋值'!W33=1,$W$3*0.4,IF('指标排序及赋值'!W33=2,$W$3*0.6,IF('指标排序及赋值'!W33=3,$W$3*0.8,$W$3))))</f>
        <v>0</v>
      </c>
      <c r="X33" s="32">
        <f>IF('指标排序及赋值'!X33=0,0,IF('指标排序及赋值'!X33=1,$X$3*0.6,IF('指标排序及赋值'!X33=2,$X$3*0.8,$X$3)))</f>
        <v>3.2</v>
      </c>
      <c r="Y33" s="35">
        <f t="shared" si="0"/>
        <v>74.18939693233254</v>
      </c>
      <c r="Z33" s="36" t="e">
        <f t="shared" si="1"/>
        <v>#N/A</v>
      </c>
      <c r="AA33" s="10"/>
      <c r="AB33" s="10"/>
      <c r="AC33" s="10"/>
      <c r="AD33" s="10"/>
      <c r="AE33" s="10"/>
      <c r="AF33" s="10"/>
      <c r="AG33" s="10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" customFormat="1" ht="24.75" customHeight="1">
      <c r="A34" s="7">
        <v>31</v>
      </c>
      <c r="B34" s="15" t="s">
        <v>124</v>
      </c>
      <c r="C34" s="15" t="s">
        <v>196</v>
      </c>
      <c r="D34" s="7" t="s">
        <v>197</v>
      </c>
      <c r="E34" s="7">
        <v>18928981020</v>
      </c>
      <c r="F34" s="15" t="s">
        <v>195</v>
      </c>
      <c r="G34" s="26">
        <f>IF('初评指标表'!G34&gt;='初评指标体系'!$D$23,$G$3,(0.6+0.4*('初评指标表'!G34-'初评指标体系'!$C$23)/'初评指标体系'!$E$23)*$G$3)</f>
        <v>4.472459546996407</v>
      </c>
      <c r="H34" s="26">
        <f>IF('初评指标表'!H34=0,0,IF('初评指标表'!H34&gt;='初评指标体系'!$D$24,$H$3,(0.6+0.4*('初评指标表'!H34-'初评指标体系'!$C$24)/'初评指标体系'!$E$24)*$H$3))</f>
        <v>9.032648913194116</v>
      </c>
      <c r="I34" s="26">
        <f>IF('初评指标表'!I34&lt;=0,0,IF('初评指标表'!I34&gt;='初评指标体系'!$D$25,$I$3,(0.6+0.4*('初评指标表'!I34-'初评指标体系'!$C$25)/'初评指标体系'!$E$25)*$I$3))</f>
        <v>4.648787965862214</v>
      </c>
      <c r="J34" s="26">
        <f>IF('初评指标表'!J34&lt;=0,0,IF('初评指标表'!J34&gt;='初评指标体系'!$D$26,$J$3,(0.6+0.4*('初评指标表'!J34-'初评指标体系'!$C$26)/'初评指标体系'!$E$26)*$J$3))</f>
        <v>3.6429088763110595</v>
      </c>
      <c r="K34" s="26">
        <f>IF('初评指标表'!K34&lt;=0,0,IF('初评指标表'!K34&gt;='初评指标体系'!$D$27,$K$3,(0.6+0.4*('初评指标表'!K34-'初评指标体系'!$C$27)/'初评指标体系'!$E$27)*$K$3))</f>
        <v>3.1216066261349757</v>
      </c>
      <c r="L34" s="28">
        <f>IF('指标排序及赋值'!L34=0,0,IF('指标排序及赋值'!L34=1,$L$3*0.6,IF('指标排序及赋值'!L34=2,$L$3*0.8,$L$3)))</f>
        <v>8</v>
      </c>
      <c r="M34" s="29">
        <f>IF('指标排序及赋值'!M34=0,0,IF('指标排序及赋值'!M34=1,$M$3*0.6,IF('指标排序及赋值'!M34=2,$M$3*0.8,$M$3)))</f>
        <v>1.6</v>
      </c>
      <c r="N34" s="28">
        <f>IF('指标排序及赋值'!N34=0,0,$N$3)</f>
        <v>1</v>
      </c>
      <c r="O34" s="28">
        <f>IF('指标排序及赋值'!O34=0,0,$O$3)</f>
        <v>0</v>
      </c>
      <c r="P34" s="26">
        <f>IF('初评指标表'!P34=0,0,IF('初评指标表'!P34&gt;='初评指标体系'!$D$32,$P$3,(0.6+0.4*('初评指标表'!P34-'初评指标体系'!$C$32)/'初评指标体系'!$E$32)*$P$3))</f>
        <v>6.009205371204299</v>
      </c>
      <c r="Q34" s="26">
        <f>IF('初评指标表'!Q34=0,0,IF('初评指标表'!Q34&gt;='初评指标体系'!$D$33,$Q$3,(0.6+0.4*('初评指标表'!Q34-'初评指标体系'!$C$33)/'初评指标体系'!$E$33)*$Q$3))</f>
        <v>3.8568569709693703</v>
      </c>
      <c r="R34" s="26">
        <f>IF('初评指标表'!R34=0,0,IF('初评指标表'!R34&gt;='初评指标体系'!$D$34,$R$3,(0.6+0.4*('初评指标表'!R34-'初评指标体系'!$C$34)/'初评指标体系'!$E$34)*$R$3))</f>
        <v>10.75538858229898</v>
      </c>
      <c r="S34" s="26">
        <f>IF('初评指标表'!S34=0,0,IF('初评指标表'!S34&gt;='初评指标体系'!$D$35,$S$3,(0.6+0.4*('初评指标表'!S34-'初评指标体系'!$C$35)/'初评指标体系'!$E$35)*$S$3))</f>
        <v>8.586342403144151</v>
      </c>
      <c r="T34" s="32">
        <f>IF('指标排序及赋值'!T34=0,0,IF('指标排序及赋值'!T34=1,$T$3*0.6,IF('指标排序及赋值'!T34=2,$T$3*0.8,$T$3)))</f>
        <v>3.2</v>
      </c>
      <c r="U34" s="32">
        <f>IF('指标排序及赋值'!U34=0,0,IF('指标排序及赋值'!U34=1,$U$3*0.8,$U$3))</f>
        <v>2</v>
      </c>
      <c r="V34" s="32">
        <f>IF('指标排序及赋值'!V34=0,0,IF('指标排序及赋值'!V34=1,$V$3*0.6,IF('指标排序及赋值'!V34=2,$V$3*0.8,$V$3)))</f>
        <v>1.2</v>
      </c>
      <c r="W34" s="32">
        <f>IF('指标排序及赋值'!W34=0,0,IF('指标排序及赋值'!W34=1,$W$3*0.4,IF('指标排序及赋值'!W34=2,$W$3*0.6,IF('指标排序及赋值'!W34=3,$W$3*0.8,$W$3))))</f>
        <v>1.2</v>
      </c>
      <c r="X34" s="32">
        <f>IF('指标排序及赋值'!X34=0,0,IF('指标排序及赋值'!X34=1,$X$3*0.6,IF('指标排序及赋值'!X34=2,$X$3*0.8,$X$3)))</f>
        <v>3.2</v>
      </c>
      <c r="Y34" s="35">
        <f t="shared" si="0"/>
        <v>75.52620525611559</v>
      </c>
      <c r="Z34" s="36" t="e">
        <f t="shared" si="1"/>
        <v>#N/A</v>
      </c>
      <c r="AA34" s="10"/>
      <c r="AB34" s="10"/>
      <c r="AC34" s="10"/>
      <c r="AD34" s="10"/>
      <c r="AE34" s="10"/>
      <c r="AF34" s="10"/>
      <c r="AG34" s="10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s="4" customFormat="1" ht="24.75" customHeight="1">
      <c r="A35" s="7">
        <v>32</v>
      </c>
      <c r="B35" s="15" t="s">
        <v>124</v>
      </c>
      <c r="C35" s="15" t="s">
        <v>198</v>
      </c>
      <c r="D35" s="7" t="s">
        <v>199</v>
      </c>
      <c r="E35" s="7">
        <v>15217347462</v>
      </c>
      <c r="F35" s="15" t="s">
        <v>195</v>
      </c>
      <c r="G35" s="26">
        <f>IF('初评指标表'!G35&gt;='初评指标体系'!$D$23,$G$3,(0.6+0.4*('初评指标表'!G35-'初评指标体系'!$C$23)/'初评指标体系'!$E$23)*$G$3)</f>
        <v>3.781163438707374</v>
      </c>
      <c r="H35" s="26">
        <f>IF('初评指标表'!H35=0,0,IF('初评指标表'!H35&gt;='初评指标体系'!$D$24,$H$3,(0.6+0.4*('初评指标表'!H35-'初评指标体系'!$C$24)/'初评指标体系'!$E$24)*$H$3))</f>
        <v>7.684658474109461</v>
      </c>
      <c r="I35" s="26">
        <f>IF('初评指标表'!I35&lt;=0,0,IF('初评指标表'!I35&gt;='初评指标体系'!$D$25,$I$3,(0.6+0.4*('初评指标表'!I35-'初评指标体系'!$C$25)/'初评指标体系'!$E$25)*$I$3))</f>
        <v>4.790636140449027</v>
      </c>
      <c r="J35" s="26">
        <f>IF('初评指标表'!J35&lt;=0,0,IF('初评指标表'!J35&gt;='初评指标体系'!$D$26,$J$3,(0.6+0.4*('初评指标表'!J35-'初评指标体系'!$C$26)/'初评指标体系'!$E$26)*$J$3))</f>
        <v>2.6943855790123123</v>
      </c>
      <c r="K35" s="26">
        <f>IF('初评指标表'!K35&lt;=0,0,IF('初评指标表'!K35&gt;='初评指标体系'!$D$27,$K$3,(0.6+0.4*('初评指标表'!K35-'初评指标体系'!$C$27)/'初评指标体系'!$E$27)*$K$3))</f>
        <v>4</v>
      </c>
      <c r="L35" s="28">
        <f>IF('指标排序及赋值'!L35=0,0,IF('指标排序及赋值'!L35=1,$L$3*0.6,IF('指标排序及赋值'!L35=2,$L$3*0.8,$L$3)))</f>
        <v>10</v>
      </c>
      <c r="M35" s="29">
        <f>IF('指标排序及赋值'!M35=0,0,IF('指标排序及赋值'!M35=1,$M$3*0.6,IF('指标排序及赋值'!M35=2,$M$3*0.8,$M$3)))</f>
        <v>1.6</v>
      </c>
      <c r="N35" s="28">
        <f>IF('指标排序及赋值'!N35=0,0,$N$3)</f>
        <v>1</v>
      </c>
      <c r="O35" s="28">
        <f>IF('指标排序及赋值'!O35=0,0,$O$3)</f>
        <v>0</v>
      </c>
      <c r="P35" s="26">
        <f>IF('初评指标表'!P35=0,0,IF('初评指标表'!P35&gt;='初评指标体系'!$D$32,$P$3,(0.6+0.4*('初评指标表'!P35-'初评指标体系'!$C$32)/'初评指标体系'!$E$32)*$P$3))</f>
        <v>6.112438790430746</v>
      </c>
      <c r="Q35" s="26">
        <f>IF('初评指标表'!Q35=0,0,IF('初评指标表'!Q35&gt;='初评指标体系'!$D$33,$Q$3,(0.6+0.4*('初评指标表'!Q35-'初评指标体系'!$C$33)/'初评指标体系'!$E$33)*$Q$3))</f>
        <v>3.866399966375952</v>
      </c>
      <c r="R35" s="26">
        <f>IF('初评指标表'!R35=0,0,IF('初评指标表'!R35&gt;='初评指标体系'!$D$34,$R$3,(0.6+0.4*('初评指标表'!R35-'初评指标体系'!$C$34)/'初评指标体系'!$E$34)*$R$3))</f>
        <v>15</v>
      </c>
      <c r="S35" s="26">
        <f>IF('初评指标表'!S35=0,0,IF('初评指标表'!S35&gt;='初评指标体系'!$D$35,$S$3,(0.6+0.4*('初评指标表'!S35-'初评指标体系'!$C$35)/'初评指标体系'!$E$35)*$S$3))</f>
        <v>8.668564967212392</v>
      </c>
      <c r="T35" s="32">
        <f>IF('指标排序及赋值'!T35=0,0,IF('指标排序及赋值'!T35=1,$T$3*0.6,IF('指标排序及赋值'!T35=2,$T$3*0.8,$T$3)))</f>
        <v>4</v>
      </c>
      <c r="U35" s="32">
        <f>IF('指标排序及赋值'!U35=0,0,IF('指标排序及赋值'!U35=1,$U$3*0.8,$U$3))</f>
        <v>2</v>
      </c>
      <c r="V35" s="32">
        <f>IF('指标排序及赋值'!V35=0,0,IF('指标排序及赋值'!V35=1,$V$3*0.6,IF('指标排序及赋值'!V35=2,$V$3*0.8,$V$3)))</f>
        <v>1.6</v>
      </c>
      <c r="W35" s="32">
        <f>IF('指标排序及赋值'!W35=0,0,IF('指标排序及赋值'!W35=1,$W$3*0.4,IF('指标排序及赋值'!W35=2,$W$3*0.6,IF('指标排序及赋值'!W35=3,$W$3*0.8,$W$3))))</f>
        <v>1.2</v>
      </c>
      <c r="X35" s="32">
        <f>IF('指标排序及赋值'!X35=0,0,IF('指标排序及赋值'!X35=1,$X$3*0.6,IF('指标排序及赋值'!X35=2,$X$3*0.8,$X$3)))</f>
        <v>4</v>
      </c>
      <c r="Y35" s="35">
        <f t="shared" si="0"/>
        <v>81.99824735629727</v>
      </c>
      <c r="Z35" s="36" t="e">
        <f t="shared" si="1"/>
        <v>#N/A</v>
      </c>
      <c r="AA35" s="10"/>
      <c r="AB35" s="10"/>
      <c r="AC35" s="10"/>
      <c r="AD35" s="10"/>
      <c r="AE35" s="10"/>
      <c r="AF35" s="10"/>
      <c r="AG35" s="10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s="4" customFormat="1" ht="24.75" customHeight="1">
      <c r="A36" s="7">
        <v>33</v>
      </c>
      <c r="B36" s="15" t="s">
        <v>124</v>
      </c>
      <c r="C36" s="15" t="s">
        <v>200</v>
      </c>
      <c r="D36" s="7" t="s">
        <v>201</v>
      </c>
      <c r="E36" s="7">
        <v>18666015266</v>
      </c>
      <c r="F36" s="15" t="s">
        <v>195</v>
      </c>
      <c r="G36" s="26">
        <f>IF('初评指标表'!G36&gt;='初评指标体系'!$D$23,$G$3,(0.6+0.4*('初评指标表'!G36-'初评指标体系'!$C$23)/'初评指标体系'!$E$23)*$G$3)</f>
        <v>5.009510758720903</v>
      </c>
      <c r="H36" s="26">
        <f>IF('初评指标表'!H36=0,0,IF('初评指标表'!H36&gt;='初评指标体系'!$D$24,$H$3,(0.6+0.4*('初评指标表'!H36-'初评指标体系'!$C$24)/'初评指标体系'!$E$24)*$H$3))</f>
        <v>8.333261236363438</v>
      </c>
      <c r="I36" s="26">
        <f>IF('初评指标表'!I36&lt;=0,0,IF('初评指标表'!I36&gt;='初评指标体系'!$D$25,$I$3,(0.6+0.4*('初评指标表'!I36-'初评指标体系'!$C$25)/'初评指标体系'!$E$25)*$I$3))</f>
        <v>5.018481646349472</v>
      </c>
      <c r="J36" s="26">
        <f>IF('初评指标表'!J36&lt;=0,0,IF('初评指标表'!J36&gt;='初评指标体系'!$D$26,$J$3,(0.6+0.4*('初评指标表'!J36-'初评指标体系'!$C$26)/'初评指标体系'!$E$26)*$J$3))</f>
        <v>2.4063950213256793</v>
      </c>
      <c r="K36" s="26">
        <f>IF('初评指标表'!K36&lt;=0,0,IF('初评指标表'!K36&gt;='初评指标体系'!$D$27,$K$3,(0.6+0.4*('初评指标表'!K36-'初评指标体系'!$C$27)/'初评指标体系'!$E$27)*$K$3))</f>
        <v>2.4056805171226023</v>
      </c>
      <c r="L36" s="28">
        <f>IF('指标排序及赋值'!L36=0,0,IF('指标排序及赋值'!L36=1,$L$3*0.6,IF('指标排序及赋值'!L36=2,$L$3*0.8,$L$3)))</f>
        <v>6</v>
      </c>
      <c r="M36" s="29">
        <f>IF('指标排序及赋值'!M36=0,0,IF('指标排序及赋值'!M36=1,$M$3*0.6,IF('指标排序及赋值'!M36=2,$M$3*0.8,$M$3)))</f>
        <v>1.6</v>
      </c>
      <c r="N36" s="28">
        <f>IF('指标排序及赋值'!N36=0,0,$N$3)</f>
        <v>1</v>
      </c>
      <c r="O36" s="28">
        <f>IF('指标排序及赋值'!O36=0,0,$O$3)</f>
        <v>0</v>
      </c>
      <c r="P36" s="26">
        <f>IF('初评指标表'!P36=0,0,IF('初评指标表'!P36&gt;='初评指标体系'!$D$32,$P$3,(0.6+0.4*('初评指标表'!P36-'初评指标体系'!$C$32)/'初评指标体系'!$E$32)*$P$3))</f>
        <v>8</v>
      </c>
      <c r="Q36" s="26">
        <f>IF('初评指标表'!Q36=0,0,IF('初评指标表'!Q36&gt;='初评指标体系'!$D$33,$Q$3,(0.6+0.4*('初评指标表'!Q36-'初评指标体系'!$C$33)/'初评指标体系'!$E$33)*$Q$3))</f>
        <v>5</v>
      </c>
      <c r="R36" s="26">
        <f>IF('初评指标表'!R36=0,0,IF('初评指标表'!R36&gt;='初评指标体系'!$D$34,$R$3,(0.6+0.4*('初评指标表'!R36-'初评指标体系'!$C$34)/'初评指标体系'!$E$34)*$R$3))</f>
        <v>15</v>
      </c>
      <c r="S36" s="26">
        <f>IF('初评指标表'!S36=0,0,IF('初评指标表'!S36&gt;='初评指标体系'!$D$35,$S$3,(0.6+0.4*('初评指标表'!S36-'初评指标体系'!$C$35)/'初评指标体系'!$E$35)*$S$3))</f>
        <v>9.396491292560768</v>
      </c>
      <c r="T36" s="32">
        <f>IF('指标排序及赋值'!T36=0,0,IF('指标排序及赋值'!T36=1,$T$3*0.6,IF('指标排序及赋值'!T36=2,$T$3*0.8,$T$3)))</f>
        <v>3.2</v>
      </c>
      <c r="U36" s="32">
        <f>IF('指标排序及赋值'!U36=0,0,IF('指标排序及赋值'!U36=1,$U$3*0.8,$U$3))</f>
        <v>1.6</v>
      </c>
      <c r="V36" s="32">
        <f>IF('指标排序及赋值'!V36=0,0,IF('指标排序及赋值'!V36=1,$V$3*0.6,IF('指标排序及赋值'!V36=2,$V$3*0.8,$V$3)))</f>
        <v>0</v>
      </c>
      <c r="W36" s="32">
        <f>IF('指标排序及赋值'!W36=0,0,IF('指标排序及赋值'!W36=1,$W$3*0.4,IF('指标排序及赋值'!W36=2,$W$3*0.6,IF('指标排序及赋值'!W36=3,$W$3*0.8,$W$3))))</f>
        <v>0</v>
      </c>
      <c r="X36" s="32">
        <f>IF('指标排序及赋值'!X36=0,0,IF('指标排序及赋值'!X36=1,$X$3*0.6,IF('指标排序及赋值'!X36=2,$X$3*0.8,$X$3)))</f>
        <v>4</v>
      </c>
      <c r="Y36" s="35">
        <f aca="true" t="shared" si="2" ref="Y36:Y67">SUM(G36:X36)</f>
        <v>77.96982047244286</v>
      </c>
      <c r="Z36" s="36" t="e">
        <f t="shared" si="1"/>
        <v>#N/A</v>
      </c>
      <c r="AA36" s="10"/>
      <c r="AB36" s="10"/>
      <c r="AC36" s="10"/>
      <c r="AD36" s="10"/>
      <c r="AE36" s="10"/>
      <c r="AF36" s="10"/>
      <c r="AG36" s="10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4" customFormat="1" ht="24.75" customHeight="1">
      <c r="A37" s="7">
        <v>34</v>
      </c>
      <c r="B37" s="15" t="s">
        <v>124</v>
      </c>
      <c r="C37" s="15" t="s">
        <v>202</v>
      </c>
      <c r="D37" s="7" t="s">
        <v>203</v>
      </c>
      <c r="E37" s="7">
        <v>15989256260</v>
      </c>
      <c r="F37" s="15" t="s">
        <v>195</v>
      </c>
      <c r="G37" s="26">
        <f>IF('初评指标表'!G37&gt;='初评指标体系'!$D$23,$G$3,(0.6+0.4*('初评指标表'!G37-'初评指标体系'!$C$23)/'初评指标体系'!$E$23)*$G$3)</f>
        <v>4.260632944647656</v>
      </c>
      <c r="H37" s="26">
        <f>IF('初评指标表'!H37=0,0,IF('初评指标表'!H37&gt;='初评指标体系'!$D$24,$H$3,(0.6+0.4*('初评指标表'!H37-'初评指标体系'!$C$24)/'初评指标体系'!$E$24)*$H$3))</f>
        <v>8.248230843866947</v>
      </c>
      <c r="I37" s="26">
        <f>IF('初评指标表'!I37&lt;=0,0,IF('初评指标表'!I37&gt;='初评指标体系'!$D$25,$I$3,(0.6+0.4*('初评指标表'!I37-'初评指标体系'!$C$25)/'初评指标体系'!$E$25)*$I$3))</f>
        <v>5.442104874833931</v>
      </c>
      <c r="J37" s="26">
        <f>IF('初评指标表'!J37&lt;=0,0,IF('初评指标表'!J37&gt;='初评指标体系'!$D$26,$J$3,(0.6+0.4*('初评指标表'!J37-'初评指标体系'!$C$26)/'初评指标体系'!$E$26)*$J$3))</f>
        <v>2.9038332573298637</v>
      </c>
      <c r="K37" s="26">
        <f>IF('初评指标表'!K37&lt;=0,0,IF('初评指标表'!K37&gt;='初评指标体系'!$D$27,$K$3,(0.6+0.4*('初评指标表'!K37-'初评指标体系'!$C$27)/'初评指标体系'!$E$27)*$K$3))</f>
        <v>2.651716273297666</v>
      </c>
      <c r="L37" s="28">
        <f>IF('指标排序及赋值'!L37=0,0,IF('指标排序及赋值'!L37=1,$L$3*0.6,IF('指标排序及赋值'!L37=2,$L$3*0.8,$L$3)))</f>
        <v>10</v>
      </c>
      <c r="M37" s="29">
        <f>IF('指标排序及赋值'!M37=0,0,IF('指标排序及赋值'!M37=1,$M$3*0.6,IF('指标排序及赋值'!M37=2,$M$3*0.8,$M$3)))</f>
        <v>1.6</v>
      </c>
      <c r="N37" s="28">
        <f>IF('指标排序及赋值'!N37=0,0,$N$3)</f>
        <v>1</v>
      </c>
      <c r="O37" s="28">
        <f>IF('指标排序及赋值'!O37=0,0,$O$3)</f>
        <v>1</v>
      </c>
      <c r="P37" s="26">
        <f>IF('初评指标表'!P37=0,0,IF('初评指标表'!P37&gt;='初评指标体系'!$D$32,$P$3,(0.6+0.4*('初评指标表'!P37-'初评指标体系'!$C$32)/'初评指标体系'!$E$32)*$P$3))</f>
        <v>8</v>
      </c>
      <c r="Q37" s="26">
        <f>IF('初评指标表'!Q37=0,0,IF('初评指标表'!Q37&gt;='初评指标体系'!$D$33,$Q$3,(0.6+0.4*('初评指标表'!Q37-'初评指标体系'!$C$33)/'初评指标体系'!$E$33)*$Q$3))</f>
        <v>5</v>
      </c>
      <c r="R37" s="26">
        <f>IF('初评指标表'!R37=0,0,IF('初评指标表'!R37&gt;='初评指标体系'!$D$34,$R$3,(0.6+0.4*('初评指标表'!R37-'初评指标体系'!$C$34)/'初评指标体系'!$E$34)*$R$3))</f>
        <v>13.162010918485676</v>
      </c>
      <c r="S37" s="26">
        <f>IF('初评指标表'!S37=0,0,IF('初评指标表'!S37&gt;='初评指标体系'!$D$35,$S$3,(0.6+0.4*('初评指标表'!S37-'初评指标体系'!$C$35)/'初评指标体系'!$E$35)*$S$3))</f>
        <v>7.592449198645056</v>
      </c>
      <c r="T37" s="32">
        <f>IF('指标排序及赋值'!T37=0,0,IF('指标排序及赋值'!T37=1,$T$3*0.6,IF('指标排序及赋值'!T37=2,$T$3*0.8,$T$3)))</f>
        <v>3.2</v>
      </c>
      <c r="U37" s="32">
        <f>IF('指标排序及赋值'!U37=0,0,IF('指标排序及赋值'!U37=1,$U$3*0.8,$U$3))</f>
        <v>2</v>
      </c>
      <c r="V37" s="32">
        <f>IF('指标排序及赋值'!V37=0,0,IF('指标排序及赋值'!V37=1,$V$3*0.6,IF('指标排序及赋值'!V37=2,$V$3*0.8,$V$3)))</f>
        <v>1.6</v>
      </c>
      <c r="W37" s="32">
        <f>IF('指标排序及赋值'!W37=0,0,IF('指标排序及赋值'!W37=1,$W$3*0.4,IF('指标排序及赋值'!W37=2,$W$3*0.6,IF('指标排序及赋值'!W37=3,$W$3*0.8,$W$3))))</f>
        <v>0</v>
      </c>
      <c r="X37" s="32">
        <f>IF('指标排序及赋值'!X37=0,0,IF('指标排序及赋值'!X37=1,$X$3*0.6,IF('指标排序及赋值'!X37=2,$X$3*0.8,$X$3)))</f>
        <v>4</v>
      </c>
      <c r="Y37" s="35">
        <f t="shared" si="2"/>
        <v>81.6609783111068</v>
      </c>
      <c r="Z37" s="36" t="e">
        <f t="shared" si="1"/>
        <v>#N/A</v>
      </c>
      <c r="AA37" s="10"/>
      <c r="AB37" s="10"/>
      <c r="AC37" s="10"/>
      <c r="AD37" s="10"/>
      <c r="AE37" s="10"/>
      <c r="AF37" s="10"/>
      <c r="AG37" s="10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4" customFormat="1" ht="24.75" customHeight="1">
      <c r="A38" s="7">
        <v>35</v>
      </c>
      <c r="B38" s="15" t="s">
        <v>204</v>
      </c>
      <c r="C38" s="15" t="s">
        <v>205</v>
      </c>
      <c r="D38" s="7" t="s">
        <v>206</v>
      </c>
      <c r="E38" s="7">
        <v>13480902815</v>
      </c>
      <c r="F38" s="15" t="s">
        <v>207</v>
      </c>
      <c r="G38" s="26">
        <f>IF('初评指标表'!G38&gt;='初评指标体系'!$D$23,$G$3,(0.6+0.4*('初评指标表'!G38-'初评指标体系'!$C$23)/'初评指标体系'!$E$23)*$G$3)</f>
        <v>6</v>
      </c>
      <c r="H38" s="26">
        <f>IF('初评指标表'!H38=0,0,IF('初评指标表'!H38&gt;='初评指标体系'!$D$24,$H$3,(0.6+0.4*('初评指标表'!H38-'初评指标体系'!$C$24)/'初评指标体系'!$E$24)*$H$3))</f>
        <v>12</v>
      </c>
      <c r="I38" s="26">
        <f>IF('初评指标表'!I38&lt;=0,0,IF('初评指标表'!I38&gt;='初评指标体系'!$D$25,$I$3,(0.6+0.4*('初评指标表'!I38-'初评指标体系'!$C$25)/'初评指标体系'!$E$25)*$I$3))</f>
        <v>3.665652240384744</v>
      </c>
      <c r="J38" s="26">
        <f>IF('初评指标表'!J38&lt;=0,0,IF('初评指标表'!J38&gt;='初评指标体系'!$D$26,$J$3,(0.6+0.4*('初评指标表'!J38-'初评指标体系'!$C$26)/'初评指标体系'!$E$26)*$J$3))</f>
        <v>3.020574586228171</v>
      </c>
      <c r="K38" s="26">
        <f>IF('初评指标表'!K38&lt;=0,0,IF('初评指标表'!K38&gt;='初评指标体系'!$D$27,$K$3,(0.6+0.4*('初评指标表'!K38-'初评指标体系'!$C$27)/'初评指标体系'!$E$27)*$K$3))</f>
        <v>3.117228765704814</v>
      </c>
      <c r="L38" s="28">
        <f>IF('指标排序及赋值'!L38=0,0,IF('指标排序及赋值'!L38=1,$L$3*0.6,IF('指标排序及赋值'!L38=2,$L$3*0.8,$L$3)))</f>
        <v>6</v>
      </c>
      <c r="M38" s="29">
        <f>IF('指标排序及赋值'!M38=0,0,IF('指标排序及赋值'!M38=1,$M$3*0.6,IF('指标排序及赋值'!M38=2,$M$3*0.8,$M$3)))</f>
        <v>0</v>
      </c>
      <c r="N38" s="28">
        <f>IF('指标排序及赋值'!N38=0,0,$N$3)</f>
        <v>1</v>
      </c>
      <c r="O38" s="28">
        <f>IF('指标排序及赋值'!O38=0,0,$O$3)</f>
        <v>1</v>
      </c>
      <c r="P38" s="26">
        <f>IF('初评指标表'!P38=0,0,IF('初评指标表'!P38&gt;='初评指标体系'!$D$32,$P$3,(0.6+0.4*('初评指标表'!P38-'初评指标体系'!$C$32)/'初评指标体系'!$E$32)*$P$3))</f>
        <v>6.611963572438038</v>
      </c>
      <c r="Q38" s="26">
        <f>IF('初评指标表'!Q38=0,0,IF('初评指标表'!Q38&gt;='初评指标体系'!$D$33,$Q$3,(0.6+0.4*('初评指标表'!Q38-'初评指标体系'!$C$33)/'初评指标体系'!$E$33)*$Q$3))</f>
        <v>4.497184509317118</v>
      </c>
      <c r="R38" s="26">
        <f>IF('初评指标表'!R38=0,0,IF('初评指标表'!R38&gt;='初评指标体系'!$D$34,$R$3,(0.6+0.4*('初评指标表'!R38-'初评指标体系'!$C$34)/'初评指标体系'!$E$34)*$R$3))</f>
        <v>12.30136469400552</v>
      </c>
      <c r="S38" s="26">
        <f>IF('初评指标表'!S38=0,0,IF('初评指标表'!S38&gt;='初评指标体系'!$D$35,$S$3,(0.6+0.4*('初评指标表'!S38-'初评指标体系'!$C$35)/'初评指标体系'!$E$35)*$S$3))</f>
        <v>12</v>
      </c>
      <c r="T38" s="32">
        <f>IF('指标排序及赋值'!T38=0,0,IF('指标排序及赋值'!T38=1,$T$3*0.6,IF('指标排序及赋值'!T38=2,$T$3*0.8,$T$3)))</f>
        <v>2.4</v>
      </c>
      <c r="U38" s="32">
        <f>IF('指标排序及赋值'!U38=0,0,IF('指标排序及赋值'!U38=1,$U$3*0.8,$U$3))</f>
        <v>0</v>
      </c>
      <c r="V38" s="32">
        <f>IF('指标排序及赋值'!V38=0,0,IF('指标排序及赋值'!V38=1,$V$3*0.6,IF('指标排序及赋值'!V38=2,$V$3*0.8,$V$3)))</f>
        <v>0</v>
      </c>
      <c r="W38" s="32">
        <f>IF('指标排序及赋值'!W38=0,0,IF('指标排序及赋值'!W38=1,$W$3*0.4,IF('指标排序及赋值'!W38=2,$W$3*0.6,IF('指标排序及赋值'!W38=3,$W$3*0.8,$W$3))))</f>
        <v>0</v>
      </c>
      <c r="X38" s="32">
        <f>IF('指标排序及赋值'!X38=0,0,IF('指标排序及赋值'!X38=1,$X$3*0.6,IF('指标排序及赋值'!X38=2,$X$3*0.8,$X$3)))</f>
        <v>0</v>
      </c>
      <c r="Y38" s="35">
        <f t="shared" si="2"/>
        <v>73.61396836807842</v>
      </c>
      <c r="Z38" s="36" t="e">
        <f t="shared" si="1"/>
        <v>#N/A</v>
      </c>
      <c r="AA38" s="10"/>
      <c r="AB38" s="10"/>
      <c r="AC38" s="10"/>
      <c r="AD38" s="10"/>
      <c r="AE38" s="10"/>
      <c r="AF38" s="10"/>
      <c r="AG38" s="10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  <c r="IV38" s="11"/>
    </row>
    <row r="39" spans="1:256" s="4" customFormat="1" ht="24.75" customHeight="1">
      <c r="A39" s="7">
        <v>36</v>
      </c>
      <c r="B39" s="15" t="s">
        <v>204</v>
      </c>
      <c r="C39" s="15" t="s">
        <v>208</v>
      </c>
      <c r="D39" s="7" t="s">
        <v>209</v>
      </c>
      <c r="E39" s="7">
        <v>18926410906</v>
      </c>
      <c r="F39" s="15" t="s">
        <v>127</v>
      </c>
      <c r="G39" s="26">
        <f>IF('初评指标表'!G39&gt;='初评指标体系'!$D$23,$G$3,(0.6+0.4*('初评指标表'!G39-'初评指标体系'!$C$23)/'初评指标体系'!$E$23)*$G$3)</f>
        <v>5.737823113949053</v>
      </c>
      <c r="H39" s="26">
        <f>IF('初评指标表'!H39=0,0,IF('初评指标表'!H39&gt;='初评指标体系'!$D$24,$H$3,(0.6+0.4*('初评指标表'!H39-'初评指标体系'!$C$24)/'初评指标体系'!$E$24)*$H$3))</f>
        <v>9.227839958692012</v>
      </c>
      <c r="I39" s="26">
        <f>IF('初评指标表'!I39&lt;=0,0,IF('初评指标表'!I39&gt;='初评指标体系'!$D$25,$I$3,(0.6+0.4*('初评指标表'!I39-'初评指标体系'!$C$25)/'初评指标体系'!$E$25)*$I$3))</f>
        <v>4.0747691029061075</v>
      </c>
      <c r="J39" s="26">
        <f>IF('初评指标表'!J39&lt;=0,0,IF('初评指标表'!J39&gt;='初评指标体系'!$D$26,$J$3,(0.6+0.4*('初评指标表'!J39-'初评指标体系'!$C$26)/'初评指标体系'!$E$26)*$J$3))</f>
        <v>3.18431288392929</v>
      </c>
      <c r="K39" s="26">
        <f>IF('初评指标表'!K39&lt;=0,0,IF('初评指标表'!K39&gt;='初评指标体系'!$D$27,$K$3,(0.6+0.4*('初评指标表'!K39-'初评指标体系'!$C$27)/'初评指标体系'!$E$27)*$K$3))</f>
        <v>0</v>
      </c>
      <c r="L39" s="28">
        <f>IF('指标排序及赋值'!L39=0,0,IF('指标排序及赋值'!L39=1,$L$3*0.6,IF('指标排序及赋值'!L39=2,$L$3*0.8,$L$3)))</f>
        <v>10</v>
      </c>
      <c r="M39" s="29">
        <f>IF('指标排序及赋值'!M39=0,0,IF('指标排序及赋值'!M39=1,$M$3*0.6,IF('指标排序及赋值'!M39=2,$M$3*0.8,$M$3)))</f>
        <v>1.6</v>
      </c>
      <c r="N39" s="28">
        <f>IF('指标排序及赋值'!N39=0,0,$N$3)</f>
        <v>1</v>
      </c>
      <c r="O39" s="28">
        <f>IF('指标排序及赋值'!O39=0,0,$O$3)</f>
        <v>1</v>
      </c>
      <c r="P39" s="26">
        <f>IF('初评指标表'!P39=0,0,IF('初评指标表'!P39&gt;='初评指标体系'!$D$32,$P$3,(0.6+0.4*('初评指标表'!P39-'初评指标体系'!$C$32)/'初评指标体系'!$E$32)*$P$3))</f>
        <v>7.032011561098798</v>
      </c>
      <c r="Q39" s="26">
        <f>IF('初评指标表'!Q39=0,0,IF('初评指标表'!Q39&gt;='初评指标体系'!$D$33,$Q$3,(0.6+0.4*('初评指标表'!Q39-'初评指标体系'!$C$33)/'初评指标体系'!$E$33)*$Q$3))</f>
        <v>3.802839225770705</v>
      </c>
      <c r="R39" s="26">
        <f>IF('初评指标表'!R39=0,0,IF('初评指标表'!R39&gt;='初评指标体系'!$D$34,$R$3,(0.6+0.4*('初评指标表'!R39-'初评指标体系'!$C$34)/'初评指标体系'!$E$34)*$R$3))</f>
        <v>13.03817802686718</v>
      </c>
      <c r="S39" s="26">
        <f>IF('初评指标表'!S39=0,0,IF('初评指标表'!S39&gt;='初评指标体系'!$D$35,$S$3,(0.6+0.4*('初评指标表'!S39-'初评指标体系'!$C$35)/'初评指标体系'!$E$35)*$S$3))</f>
        <v>9.210927050746928</v>
      </c>
      <c r="T39" s="32">
        <f>IF('指标排序及赋值'!T39=0,0,IF('指标排序及赋值'!T39=1,$T$3*0.6,IF('指标排序及赋值'!T39=2,$T$3*0.8,$T$3)))</f>
        <v>2.4</v>
      </c>
      <c r="U39" s="32">
        <f>IF('指标排序及赋值'!U39=0,0,IF('指标排序及赋值'!U39=1,$U$3*0.8,$U$3))</f>
        <v>2</v>
      </c>
      <c r="V39" s="32">
        <f>IF('指标排序及赋值'!V39=0,0,IF('指标排序及赋值'!V39=1,$V$3*0.6,IF('指标排序及赋值'!V39=2,$V$3*0.8,$V$3)))</f>
        <v>1.6</v>
      </c>
      <c r="W39" s="32">
        <f>IF('指标排序及赋值'!W39=0,0,IF('指标排序及赋值'!W39=1,$W$3*0.4,IF('指标排序及赋值'!W39=2,$W$3*0.6,IF('指标排序及赋值'!W39=3,$W$3*0.8,$W$3))))</f>
        <v>0.8</v>
      </c>
      <c r="X39" s="32">
        <f>IF('指标排序及赋值'!X39=0,0,IF('指标排序及赋值'!X39=1,$X$3*0.6,IF('指标排序及赋值'!X39=2,$X$3*0.8,$X$3)))</f>
        <v>4</v>
      </c>
      <c r="Y39" s="35">
        <f t="shared" si="2"/>
        <v>79.70870092396007</v>
      </c>
      <c r="Z39" s="36" t="e">
        <f t="shared" si="1"/>
        <v>#N/A</v>
      </c>
      <c r="AA39" s="10"/>
      <c r="AB39" s="10"/>
      <c r="AC39" s="10"/>
      <c r="AD39" s="10"/>
      <c r="AE39" s="10"/>
      <c r="AF39" s="10"/>
      <c r="AG39" s="10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</row>
    <row r="40" spans="1:256" s="4" customFormat="1" ht="24.75" customHeight="1">
      <c r="A40" s="7">
        <v>37</v>
      </c>
      <c r="B40" s="15" t="s">
        <v>204</v>
      </c>
      <c r="C40" s="15" t="s">
        <v>210</v>
      </c>
      <c r="D40" s="7" t="s">
        <v>211</v>
      </c>
      <c r="E40" s="7">
        <v>13570863892</v>
      </c>
      <c r="F40" s="15" t="s">
        <v>195</v>
      </c>
      <c r="G40" s="26">
        <f>IF('初评指标表'!G40&gt;='初评指标体系'!$D$23,$G$3,(0.6+0.4*('初评指标表'!G40-'初评指标体系'!$C$23)/'初评指标体系'!$E$23)*$G$3)</f>
        <v>4.085277266940161</v>
      </c>
      <c r="H40" s="26">
        <f>IF('初评指标表'!H40=0,0,IF('初评指标表'!H40&gt;='初评指标体系'!$D$24,$H$3,(0.6+0.4*('初评指标表'!H40-'初评指标体系'!$C$24)/'初评指标体系'!$E$24)*$H$3))</f>
        <v>7.965725083387277</v>
      </c>
      <c r="I40" s="26">
        <f>IF('初评指标表'!I40&lt;=0,0,IF('初评指标表'!I40&gt;='初评指标体系'!$D$25,$I$3,(0.6+0.4*('初评指标表'!I40-'初评指标体系'!$C$25)/'初评指标体系'!$E$25)*$I$3))</f>
        <v>6</v>
      </c>
      <c r="J40" s="26">
        <f>IF('初评指标表'!J40&lt;=0,0,IF('初评指标表'!J40&gt;='初评指标体系'!$D$26,$J$3,(0.6+0.4*('初评指标表'!J40-'初评指标体系'!$C$26)/'初评指标体系'!$E$26)*$J$3))</f>
        <v>3.6952707958904476</v>
      </c>
      <c r="K40" s="26">
        <f>IF('初评指标表'!K40&lt;=0,0,IF('初评指标表'!K40&gt;='初评指标体系'!$D$27,$K$3,(0.6+0.4*('初评指标表'!K40-'初评指标体系'!$C$27)/'初评指标体系'!$E$27)*$K$3))</f>
        <v>2.7368413372174683</v>
      </c>
      <c r="L40" s="28">
        <f>IF('指标排序及赋值'!L40=0,0,IF('指标排序及赋值'!L40=1,$L$3*0.6,IF('指标排序及赋值'!L40=2,$L$3*0.8,$L$3)))</f>
        <v>10</v>
      </c>
      <c r="M40" s="29">
        <f>IF('指标排序及赋值'!M40=0,0,IF('指标排序及赋值'!M40=1,$M$3*0.6,IF('指标排序及赋值'!M40=2,$M$3*0.8,$M$3)))</f>
        <v>1.6</v>
      </c>
      <c r="N40" s="28">
        <f>IF('指标排序及赋值'!N40=0,0,$N$3)</f>
        <v>1</v>
      </c>
      <c r="O40" s="28">
        <f>IF('指标排序及赋值'!O40=0,0,$O$3)</f>
        <v>0</v>
      </c>
      <c r="P40" s="26">
        <f>IF('初评指标表'!P40=0,0,IF('初评指标表'!P40&gt;='初评指标体系'!$D$32,$P$3,(0.6+0.4*('初评指标表'!P40-'初评指标体系'!$C$32)/'初评指标体系'!$E$32)*$P$3))</f>
        <v>6.347905976980563</v>
      </c>
      <c r="Q40" s="26">
        <f>IF('初评指标表'!Q40=0,0,IF('初评指标表'!Q40&gt;='初评指标体系'!$D$33,$Q$3,(0.6+0.4*('初评指标表'!Q40-'初评指标体系'!$C$33)/'初评指标体系'!$E$33)*$Q$3))</f>
        <v>3.5060209727335767</v>
      </c>
      <c r="R40" s="26">
        <f>IF('初评指标表'!R40=0,0,IF('初评指标表'!R40&gt;='初评指标体系'!$D$34,$R$3,(0.6+0.4*('初评指标表'!R40-'初评指标体系'!$C$34)/'初评指标体系'!$E$34)*$R$3))</f>
        <v>13.492262534546942</v>
      </c>
      <c r="S40" s="26">
        <f>IF('初评指标表'!S40=0,0,IF('初评指标表'!S40&gt;='初评指标体系'!$D$35,$S$3,(0.6+0.4*('初评指标表'!S40-'初评指标体系'!$C$35)/'初评指标体系'!$E$35)*$S$3))</f>
        <v>8.505317060601636</v>
      </c>
      <c r="T40" s="32">
        <f>IF('指标排序及赋值'!T40=0,0,IF('指标排序及赋值'!T40=1,$T$3*0.6,IF('指标排序及赋值'!T40=2,$T$3*0.8,$T$3)))</f>
        <v>0</v>
      </c>
      <c r="U40" s="32">
        <f>IF('指标排序及赋值'!U40=0,0,IF('指标排序及赋值'!U40=1,$U$3*0.8,$U$3))</f>
        <v>2</v>
      </c>
      <c r="V40" s="32">
        <f>IF('指标排序及赋值'!V40=0,0,IF('指标排序及赋值'!V40=1,$V$3*0.6,IF('指标排序及赋值'!V40=2,$V$3*0.8,$V$3)))</f>
        <v>1.2</v>
      </c>
      <c r="W40" s="32">
        <f>IF('指标排序及赋值'!W40=0,0,IF('指标排序及赋值'!W40=1,$W$3*0.4,IF('指标排序及赋值'!W40=2,$W$3*0.6,IF('指标排序及赋值'!W40=3,$W$3*0.8,$W$3))))</f>
        <v>0.8</v>
      </c>
      <c r="X40" s="32">
        <f>IF('指标排序及赋值'!X40=0,0,IF('指标排序及赋值'!X40=1,$X$3*0.6,IF('指标排序及赋值'!X40=2,$X$3*0.8,$X$3)))</f>
        <v>3.2</v>
      </c>
      <c r="Y40" s="35">
        <f t="shared" si="2"/>
        <v>76.13462102829807</v>
      </c>
      <c r="Z40" s="36" t="e">
        <f t="shared" si="1"/>
        <v>#N/A</v>
      </c>
      <c r="AA40" s="10"/>
      <c r="AB40" s="10"/>
      <c r="AC40" s="10"/>
      <c r="AD40" s="10"/>
      <c r="AE40" s="10"/>
      <c r="AF40" s="10"/>
      <c r="AG40" s="10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</row>
    <row r="41" spans="1:256" s="4" customFormat="1" ht="24.75" customHeight="1">
      <c r="A41" s="7">
        <v>38</v>
      </c>
      <c r="B41" s="15" t="s">
        <v>204</v>
      </c>
      <c r="C41" s="15" t="s">
        <v>212</v>
      </c>
      <c r="D41" s="7" t="s">
        <v>213</v>
      </c>
      <c r="E41" s="7">
        <v>13927471966</v>
      </c>
      <c r="F41" s="15" t="s">
        <v>182</v>
      </c>
      <c r="G41" s="26">
        <f>IF('初评指标表'!G41&gt;='初评指标体系'!$D$23,$G$3,(0.6+0.4*('初评指标表'!G41-'初评指标体系'!$C$23)/'初评指标体系'!$E$23)*$G$3)</f>
        <v>6</v>
      </c>
      <c r="H41" s="26">
        <f>IF('初评指标表'!H41=0,0,IF('初评指标表'!H41&gt;='初评指标体系'!$D$24,$H$3,(0.6+0.4*('初评指标表'!H41-'初评指标体系'!$C$24)/'初评指标体系'!$E$24)*$H$3))</f>
        <v>9.06791291692349</v>
      </c>
      <c r="I41" s="26">
        <f>IF('初评指标表'!I41&lt;=0,0,IF('初评指标表'!I41&gt;='初评指标体系'!$D$25,$I$3,(0.6+0.4*('初评指标表'!I41-'初评指标体系'!$C$25)/'初评指标体系'!$E$25)*$I$3))</f>
        <v>4.222685913992423</v>
      </c>
      <c r="J41" s="26">
        <f>IF('初评指标表'!J41&lt;=0,0,IF('初评指标表'!J41&gt;='初评指标体系'!$D$26,$J$3,(0.6+0.4*('初评指标表'!J41-'初评指标体系'!$C$26)/'初评指标体系'!$E$26)*$J$3))</f>
        <v>3.013922047265216</v>
      </c>
      <c r="K41" s="26">
        <f>IF('初评指标表'!K41&lt;=0,0,IF('初评指标表'!K41&gt;='初评指标体系'!$D$27,$K$3,(0.6+0.4*('初评指标表'!K41-'初评指标体系'!$C$27)/'初评指标体系'!$E$27)*$K$3))</f>
        <v>2.5141541700032652</v>
      </c>
      <c r="L41" s="28">
        <f>IF('指标排序及赋值'!L41=0,0,IF('指标排序及赋值'!L41=1,$L$3*0.6,IF('指标排序及赋值'!L41=2,$L$3*0.8,$L$3)))</f>
        <v>10</v>
      </c>
      <c r="M41" s="29">
        <f>IF('指标排序及赋值'!M41=0,0,IF('指标排序及赋值'!M41=1,$M$3*0.6,IF('指标排序及赋值'!M41=2,$M$3*0.8,$M$3)))</f>
        <v>1.6</v>
      </c>
      <c r="N41" s="28">
        <f>IF('指标排序及赋值'!N41=0,0,$N$3)</f>
        <v>1</v>
      </c>
      <c r="O41" s="28">
        <f>IF('指标排序及赋值'!O41=0,0,$O$3)</f>
        <v>1</v>
      </c>
      <c r="P41" s="26">
        <f>IF('初评指标表'!P41=0,0,IF('初评指标表'!P41&gt;='初评指标体系'!$D$32,$P$3,(0.6+0.4*('初评指标表'!P41-'初评指标体系'!$C$32)/'初评指标体系'!$E$32)*$P$3))</f>
        <v>5.309265567990553</v>
      </c>
      <c r="Q41" s="26">
        <f>IF('初评指标表'!Q41=0,0,IF('初评指标表'!Q41&gt;='初评指标体系'!$D$33,$Q$3,(0.6+0.4*('初评指标表'!Q41-'初评指标体系'!$C$33)/'初评指标体系'!$E$33)*$Q$3))</f>
        <v>3.6576849960509943</v>
      </c>
      <c r="R41" s="26">
        <f>IF('初评指标表'!R41=0,0,IF('初评指标表'!R41&gt;='初评指标体系'!$D$34,$R$3,(0.6+0.4*('初评指标表'!R41-'初评指标体系'!$C$34)/'初评指标体系'!$E$34)*$R$3))</f>
        <v>11.434263245709404</v>
      </c>
      <c r="S41" s="26">
        <f>IF('初评指标表'!S41=0,0,IF('初评指标表'!S41&gt;='初评指标体系'!$D$35,$S$3,(0.6+0.4*('初评指标表'!S41-'初评指标体系'!$C$35)/'初评指标体系'!$E$35)*$S$3))</f>
        <v>11.071153144435645</v>
      </c>
      <c r="T41" s="32">
        <f>IF('指标排序及赋值'!T41=0,0,IF('指标排序及赋值'!T41=1,$T$3*0.6,IF('指标排序及赋值'!T41=2,$T$3*0.8,$T$3)))</f>
        <v>3.2</v>
      </c>
      <c r="U41" s="32">
        <f>IF('指标排序及赋值'!U41=0,0,IF('指标排序及赋值'!U41=1,$U$3*0.8,$U$3))</f>
        <v>2</v>
      </c>
      <c r="V41" s="32">
        <f>IF('指标排序及赋值'!V41=0,0,IF('指标排序及赋值'!V41=1,$V$3*0.6,IF('指标排序及赋值'!V41=2,$V$3*0.8,$V$3)))</f>
        <v>0</v>
      </c>
      <c r="W41" s="32">
        <f>IF('指标排序及赋值'!W41=0,0,IF('指标排序及赋值'!W41=1,$W$3*0.4,IF('指标排序及赋值'!W41=2,$W$3*0.6,IF('指标排序及赋值'!W41=3,$W$3*0.8,$W$3))))</f>
        <v>2</v>
      </c>
      <c r="X41" s="32">
        <f>IF('指标排序及赋值'!X41=0,0,IF('指标排序及赋值'!X41=1,$X$3*0.6,IF('指标排序及赋值'!X41=2,$X$3*0.8,$X$3)))</f>
        <v>4</v>
      </c>
      <c r="Y41" s="35">
        <f t="shared" si="2"/>
        <v>81.09104200237098</v>
      </c>
      <c r="Z41" s="36" t="e">
        <f t="shared" si="1"/>
        <v>#N/A</v>
      </c>
      <c r="AA41" s="10"/>
      <c r="AB41" s="10"/>
      <c r="AC41" s="10"/>
      <c r="AD41" s="10"/>
      <c r="AE41" s="10"/>
      <c r="AF41" s="10"/>
      <c r="AG41" s="10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</row>
    <row r="42" spans="1:256" s="4" customFormat="1" ht="24.75" customHeight="1">
      <c r="A42" s="7">
        <v>39</v>
      </c>
      <c r="B42" s="15" t="s">
        <v>204</v>
      </c>
      <c r="C42" s="3" t="s">
        <v>214</v>
      </c>
      <c r="D42" s="8" t="s">
        <v>215</v>
      </c>
      <c r="E42" s="8">
        <v>13510229226</v>
      </c>
      <c r="F42" s="3" t="s">
        <v>177</v>
      </c>
      <c r="G42" s="26">
        <f>IF('初评指标表'!G42&gt;='初评指标体系'!$D$23,$G$3,(0.6+0.4*('初评指标表'!G42-'初评指标体系'!$C$23)/'初评指标体系'!$E$23)*$G$3)</f>
        <v>4.536557504597538</v>
      </c>
      <c r="H42" s="26">
        <f>IF('初评指标表'!H42=0,0,IF('初评指标表'!H42&gt;='初评指标体系'!$D$24,$H$3,(0.6+0.4*('初评指标表'!H42-'初评指标体系'!$C$24)/'初评指标体系'!$E$24)*$H$3))</f>
        <v>8.58797240770596</v>
      </c>
      <c r="I42" s="26">
        <f>IF('初评指标表'!I42&lt;=0,0,IF('初评指标表'!I42&gt;='初评指标体系'!$D$25,$I$3,(0.6+0.4*('初评指标表'!I42-'初评指标体系'!$C$25)/'初评指标体系'!$E$25)*$I$3))</f>
        <v>6</v>
      </c>
      <c r="J42" s="26">
        <f>IF('初评指标表'!J42&lt;=0,0,IF('初评指标表'!J42&gt;='初评指标体系'!$D$26,$J$3,(0.6+0.4*('初评指标表'!J42-'初评指标体系'!$C$26)/'初评指标体系'!$E$26)*$J$3))</f>
        <v>3.3516993481584807</v>
      </c>
      <c r="K42" s="26">
        <f>IF('初评指标表'!K42&lt;=0,0,IF('初评指标表'!K42&gt;='初评指标体系'!$D$27,$K$3,(0.6+0.4*('初评指标表'!K42-'初评指标体系'!$C$27)/'初评指标体系'!$E$27)*$K$3))</f>
        <v>2.7187461807728015</v>
      </c>
      <c r="L42" s="28">
        <f>IF('指标排序及赋值'!L42=0,0,IF('指标排序及赋值'!L42=1,$L$3*0.6,IF('指标排序及赋值'!L42=2,$L$3*0.8,$L$3)))</f>
        <v>6</v>
      </c>
      <c r="M42" s="29">
        <f>IF('指标排序及赋值'!M42=0,0,IF('指标排序及赋值'!M42=1,$M$3*0.6,IF('指标排序及赋值'!M42=2,$M$3*0.8,$M$3)))</f>
        <v>2</v>
      </c>
      <c r="N42" s="28">
        <f>IF('指标排序及赋值'!N42=0,0,$N$3)</f>
        <v>1</v>
      </c>
      <c r="O42" s="28">
        <f>IF('指标排序及赋值'!O42=0,0,$O$3)</f>
        <v>1</v>
      </c>
      <c r="P42" s="26">
        <f>IF('初评指标表'!P42=0,0,IF('初评指标表'!P42&gt;='初评指标体系'!$D$32,$P$3,(0.6+0.4*('初评指标表'!P42-'初评指标体系'!$C$32)/'初评指标体系'!$E$32)*$P$3))</f>
        <v>5.708238208511553</v>
      </c>
      <c r="Q42" s="26">
        <f>IF('初评指标表'!Q42=0,0,IF('初评指标表'!Q42&gt;='初评指标体系'!$D$33,$Q$3,(0.6+0.4*('初评指标表'!Q42-'初评指标体系'!$C$33)/'初评指标体系'!$E$33)*$Q$3))</f>
        <v>3.317126299169523</v>
      </c>
      <c r="R42" s="26">
        <f>IF('初评指标表'!R42=0,0,IF('初评指标表'!R42&gt;='初评指标体系'!$D$34,$R$3,(0.6+0.4*('初评指标表'!R42-'初评指标体系'!$C$34)/'初评指标体系'!$E$34)*$R$3))</f>
        <v>11.268448867774636</v>
      </c>
      <c r="S42" s="26">
        <f>IF('初评指标表'!S42=0,0,IF('初评指标表'!S42&gt;='初评指标体系'!$D$35,$S$3,(0.6+0.4*('初评指标表'!S42-'初评指标体系'!$C$35)/'初评指标体系'!$E$35)*$S$3))</f>
        <v>8.969487961548364</v>
      </c>
      <c r="T42" s="32">
        <f>IF('指标排序及赋值'!T42=0,0,IF('指标排序及赋值'!T42=1,$T$3*0.6,IF('指标排序及赋值'!T42=2,$T$3*0.8,$T$3)))</f>
        <v>4</v>
      </c>
      <c r="U42" s="32">
        <f>IF('指标排序及赋值'!U42=0,0,IF('指标排序及赋值'!U42=1,$U$3*0.8,$U$3))</f>
        <v>2</v>
      </c>
      <c r="V42" s="32">
        <f>IF('指标排序及赋值'!V42=0,0,IF('指标排序及赋值'!V42=1,$V$3*0.6,IF('指标排序及赋值'!V42=2,$V$3*0.8,$V$3)))</f>
        <v>1.6</v>
      </c>
      <c r="W42" s="32">
        <f>IF('指标排序及赋值'!W42=0,0,IF('指标排序及赋值'!W42=1,$W$3*0.4,IF('指标排序及赋值'!W42=2,$W$3*0.6,IF('指标排序及赋值'!W42=3,$W$3*0.8,$W$3))))</f>
        <v>0.8</v>
      </c>
      <c r="X42" s="32">
        <f>IF('指标排序及赋值'!X42=0,0,IF('指标排序及赋值'!X42=1,$X$3*0.6,IF('指标排序及赋值'!X42=2,$X$3*0.8,$X$3)))</f>
        <v>3.2</v>
      </c>
      <c r="Y42" s="35">
        <f t="shared" si="2"/>
        <v>76.05827677823885</v>
      </c>
      <c r="Z42" s="36" t="e">
        <f t="shared" si="1"/>
        <v>#N/A</v>
      </c>
      <c r="AA42" s="10"/>
      <c r="AB42" s="10"/>
      <c r="AC42" s="10"/>
      <c r="AD42" s="10"/>
      <c r="AE42" s="10"/>
      <c r="AF42" s="10"/>
      <c r="AG42" s="10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  <c r="IV42" s="11"/>
    </row>
    <row r="43" spans="1:256" s="4" customFormat="1" ht="24.75" customHeight="1">
      <c r="A43" s="7">
        <v>40</v>
      </c>
      <c r="B43" s="15" t="s">
        <v>204</v>
      </c>
      <c r="C43" s="15" t="s">
        <v>216</v>
      </c>
      <c r="D43" s="7" t="s">
        <v>217</v>
      </c>
      <c r="E43" s="7">
        <v>13145820774</v>
      </c>
      <c r="F43" s="15" t="s">
        <v>182</v>
      </c>
      <c r="G43" s="26">
        <f>IF('初评指标表'!G43&gt;='初评指标体系'!$D$23,$G$3,(0.6+0.4*('初评指标表'!G43-'初评指标体系'!$C$23)/'初评指标体系'!$E$23)*$G$3)</f>
        <v>4.932811572902752</v>
      </c>
      <c r="H43" s="26">
        <f>IF('初评指标表'!H43=0,0,IF('初评指标表'!H43&gt;='初评指标体系'!$D$24,$H$3,(0.6+0.4*('初评指标表'!H43-'初评指标体系'!$C$24)/'初评指标体系'!$E$24)*$H$3))</f>
        <v>8.222311037422052</v>
      </c>
      <c r="I43" s="26">
        <f>IF('初评指标表'!I43&lt;=0,0,IF('初评指标表'!I43&gt;='初评指标体系'!$D$25,$I$3,(0.6+0.4*('初评指标表'!I43-'初评指标体系'!$C$25)/'初评指标体系'!$E$25)*$I$3))</f>
        <v>4.509125432576836</v>
      </c>
      <c r="J43" s="26">
        <f>IF('初评指标表'!J43&lt;=0,0,IF('初评指标表'!J43&gt;='初评指标体系'!$D$26,$J$3,(0.6+0.4*('初评指标表'!J43-'初评指标体系'!$C$26)/'初评指标体系'!$E$26)*$J$3))</f>
        <v>2.6096193567424018</v>
      </c>
      <c r="K43" s="26">
        <f>IF('初评指标表'!K43&lt;=0,0,IF('初评指标表'!K43&gt;='初评指标体系'!$D$27,$K$3,(0.6+0.4*('初评指标表'!K43-'初评指标体系'!$C$27)/'初评指标体系'!$E$27)*$K$3))</f>
        <v>0</v>
      </c>
      <c r="L43" s="28">
        <f>IF('指标排序及赋值'!L43=0,0,IF('指标排序及赋值'!L43=1,$L$3*0.6,IF('指标排序及赋值'!L43=2,$L$3*0.8,$L$3)))</f>
        <v>8</v>
      </c>
      <c r="M43" s="29">
        <f>IF('指标排序及赋值'!M43=0,0,IF('指标排序及赋值'!M43=1,$M$3*0.6,IF('指标排序及赋值'!M43=2,$M$3*0.8,$M$3)))</f>
        <v>1.6</v>
      </c>
      <c r="N43" s="28">
        <f>IF('指标排序及赋值'!N43=0,0,$N$3)</f>
        <v>1</v>
      </c>
      <c r="O43" s="28">
        <f>IF('指标排序及赋值'!O43=0,0,$O$3)</f>
        <v>0</v>
      </c>
      <c r="P43" s="26">
        <f>IF('初评指标表'!P43=0,0,IF('初评指标表'!P43&gt;='初评指标体系'!$D$32,$P$3,(0.6+0.4*('初评指标表'!P43-'初评指标体系'!$C$32)/'初评指标体系'!$E$32)*$P$3))</f>
        <v>8</v>
      </c>
      <c r="Q43" s="26">
        <f>IF('初评指标表'!Q43=0,0,IF('初评指标表'!Q43&gt;='初评指标体系'!$D$33,$Q$3,(0.6+0.4*('初评指标表'!Q43-'初评指标体系'!$C$33)/'初评指标体系'!$E$33)*$Q$3))</f>
        <v>4.082305388461143</v>
      </c>
      <c r="R43" s="26">
        <f>IF('初评指标表'!R43=0,0,IF('初评指标表'!R43&gt;='初评指标体系'!$D$34,$R$3,(0.6+0.4*('初评指标表'!R43-'初评指标体系'!$C$34)/'初评指标体系'!$E$34)*$R$3))</f>
        <v>13.681073512390014</v>
      </c>
      <c r="S43" s="26">
        <f>IF('初评指标表'!S43=0,0,IF('初评指标表'!S43&gt;='初评指标体系'!$D$35,$S$3,(0.6+0.4*('初评指标表'!S43-'初评指标体系'!$C$35)/'初评指标体系'!$E$35)*$S$3))</f>
        <v>8.012736433141328</v>
      </c>
      <c r="T43" s="32">
        <f>IF('指标排序及赋值'!T43=0,0,IF('指标排序及赋值'!T43=1,$T$3*0.6,IF('指标排序及赋值'!T43=2,$T$3*0.8,$T$3)))</f>
        <v>3.2</v>
      </c>
      <c r="U43" s="32">
        <f>IF('指标排序及赋值'!U43=0,0,IF('指标排序及赋值'!U43=1,$U$3*0.8,$U$3))</f>
        <v>2</v>
      </c>
      <c r="V43" s="32">
        <f>IF('指标排序及赋值'!V43=0,0,IF('指标排序及赋值'!V43=1,$V$3*0.6,IF('指标排序及赋值'!V43=2,$V$3*0.8,$V$3)))</f>
        <v>1.2</v>
      </c>
      <c r="W43" s="32">
        <f>IF('指标排序及赋值'!W43=0,0,IF('指标排序及赋值'!W43=1,$W$3*0.4,IF('指标排序及赋值'!W43=2,$W$3*0.6,IF('指标排序及赋值'!W43=3,$W$3*0.8,$W$3))))</f>
        <v>0.8</v>
      </c>
      <c r="X43" s="32">
        <f>IF('指标排序及赋值'!X43=0,0,IF('指标排序及赋值'!X43=1,$X$3*0.6,IF('指标排序及赋值'!X43=2,$X$3*0.8,$X$3)))</f>
        <v>4</v>
      </c>
      <c r="Y43" s="35">
        <f t="shared" si="2"/>
        <v>75.84998273363654</v>
      </c>
      <c r="Z43" s="36" t="e">
        <f t="shared" si="1"/>
        <v>#N/A</v>
      </c>
      <c r="AA43" s="10"/>
      <c r="AB43" s="10"/>
      <c r="AC43" s="10"/>
      <c r="AD43" s="10"/>
      <c r="AE43" s="10"/>
      <c r="AF43" s="10"/>
      <c r="AG43" s="10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</row>
    <row r="44" spans="1:256" s="4" customFormat="1" ht="24.75" customHeight="1">
      <c r="A44" s="7">
        <v>41</v>
      </c>
      <c r="B44" s="15" t="s">
        <v>204</v>
      </c>
      <c r="C44" s="15" t="s">
        <v>218</v>
      </c>
      <c r="D44" s="7" t="s">
        <v>219</v>
      </c>
      <c r="E44" s="7">
        <v>13502866063</v>
      </c>
      <c r="F44" s="15" t="s">
        <v>187</v>
      </c>
      <c r="G44" s="26">
        <f>IF('初评指标表'!G44&gt;='初评指标体系'!$D$23,$G$3,(0.6+0.4*('初评指标表'!G44-'初评指标体系'!$C$23)/'初评指标体系'!$E$23)*$G$3)</f>
        <v>4.303450326374715</v>
      </c>
      <c r="H44" s="26">
        <f>IF('初评指标表'!H44=0,0,IF('初评指标表'!H44&gt;='初评指标体系'!$D$24,$H$3,(0.6+0.4*('初评指标表'!H44-'初评指标体系'!$C$24)/'初评指标体系'!$E$24)*$H$3))</f>
        <v>8.47305152278093</v>
      </c>
      <c r="I44" s="26">
        <f>IF('初评指标表'!I44&lt;=0,0,IF('初评指标表'!I44&gt;='初评指标体系'!$D$25,$I$3,(0.6+0.4*('初评指标表'!I44-'初评指标体系'!$C$25)/'初评指标体系'!$E$25)*$I$3))</f>
        <v>5.687715499208883</v>
      </c>
      <c r="J44" s="26">
        <f>IF('初评指标表'!J44&lt;=0,0,IF('初评指标表'!J44&gt;='初评指标体系'!$D$26,$J$3,(0.6+0.4*('初评指标表'!J44-'初评指标体系'!$C$26)/'初评指标体系'!$E$26)*$J$3))</f>
        <v>3.1707932079723165</v>
      </c>
      <c r="K44" s="26">
        <f>IF('初评指标表'!K44&lt;=0,0,IF('初评指标表'!K44&gt;='初评指标体系'!$D$27,$K$3,(0.6+0.4*('初评指标表'!K44-'初评指标体系'!$C$27)/'初评指标体系'!$E$27)*$K$3))</f>
        <v>0</v>
      </c>
      <c r="L44" s="28">
        <f>IF('指标排序及赋值'!L44=0,0,IF('指标排序及赋值'!L44=1,$L$3*0.6,IF('指标排序及赋值'!L44=2,$L$3*0.8,$L$3)))</f>
        <v>6</v>
      </c>
      <c r="M44" s="29">
        <f>IF('指标排序及赋值'!M44=0,0,IF('指标排序及赋值'!M44=1,$M$3*0.6,IF('指标排序及赋值'!M44=2,$M$3*0.8,$M$3)))</f>
        <v>2</v>
      </c>
      <c r="N44" s="28">
        <f>IF('指标排序及赋值'!N44=0,0,$N$3)</f>
        <v>1</v>
      </c>
      <c r="O44" s="28">
        <f>IF('指标排序及赋值'!O44=0,0,$O$3)</f>
        <v>0</v>
      </c>
      <c r="P44" s="26">
        <f>IF('初评指标表'!P44=0,0,IF('初评指标表'!P44&gt;='初评指标体系'!$D$32,$P$3,(0.6+0.4*('初评指标表'!P44-'初评指标体系'!$C$32)/'初评指标体系'!$E$32)*$P$3))</f>
        <v>7.840315048819306</v>
      </c>
      <c r="Q44" s="26">
        <f>IF('初评指标表'!Q44=0,0,IF('初评指标表'!Q44&gt;='初评指标体系'!$D$33,$Q$3,(0.6+0.4*('初评指标表'!Q44-'初评指标体系'!$C$33)/'初评指标体系'!$E$33)*$Q$3))</f>
        <v>4.54457032476661</v>
      </c>
      <c r="R44" s="26">
        <f>IF('初评指标表'!R44=0,0,IF('初评指标表'!R44&gt;='初评指标体系'!$D$34,$R$3,(0.6+0.4*('初评指标表'!R44-'初评指标体系'!$C$34)/'初评指标体系'!$E$34)*$R$3))</f>
        <v>13.390085248356451</v>
      </c>
      <c r="S44" s="26">
        <f>IF('初评指标表'!S44=0,0,IF('初评指标表'!S44&gt;='初评指标体系'!$D$35,$S$3,(0.6+0.4*('初评指标表'!S44-'初评指标体系'!$C$35)/'初评指标体系'!$E$35)*$S$3))</f>
        <v>8.19915878257457</v>
      </c>
      <c r="T44" s="32">
        <f>IF('指标排序及赋值'!T44=0,0,IF('指标排序及赋值'!T44=1,$T$3*0.6,IF('指标排序及赋值'!T44=2,$T$3*0.8,$T$3)))</f>
        <v>2.4</v>
      </c>
      <c r="U44" s="32">
        <f>IF('指标排序及赋值'!U44=0,0,IF('指标排序及赋值'!U44=1,$U$3*0.8,$U$3))</f>
        <v>1.6</v>
      </c>
      <c r="V44" s="32">
        <f>IF('指标排序及赋值'!V44=0,0,IF('指标排序及赋值'!V44=1,$V$3*0.6,IF('指标排序及赋值'!V44=2,$V$3*0.8,$V$3)))</f>
        <v>1.2</v>
      </c>
      <c r="W44" s="32">
        <f>IF('指标排序及赋值'!W44=0,0,IF('指标排序及赋值'!W44=1,$W$3*0.4,IF('指标排序及赋值'!W44=2,$W$3*0.6,IF('指标排序及赋值'!W44=3,$W$3*0.8,$W$3))))</f>
        <v>0.8</v>
      </c>
      <c r="X44" s="32">
        <f>IF('指标排序及赋值'!X44=0,0,IF('指标排序及赋值'!X44=1,$X$3*0.6,IF('指标排序及赋值'!X44=2,$X$3*0.8,$X$3)))</f>
        <v>4</v>
      </c>
      <c r="Y44" s="35">
        <f t="shared" si="2"/>
        <v>74.60913996085378</v>
      </c>
      <c r="Z44" s="36" t="e">
        <f t="shared" si="1"/>
        <v>#N/A</v>
      </c>
      <c r="AA44" s="10"/>
      <c r="AB44" s="10"/>
      <c r="AC44" s="10"/>
      <c r="AD44" s="10"/>
      <c r="AE44" s="10"/>
      <c r="AF44" s="10"/>
      <c r="AG44" s="10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</row>
    <row r="45" spans="1:256" s="4" customFormat="1" ht="24.75" customHeight="1">
      <c r="A45" s="7">
        <v>42</v>
      </c>
      <c r="B45" s="15" t="s">
        <v>204</v>
      </c>
      <c r="C45" s="9" t="s">
        <v>220</v>
      </c>
      <c r="D45" s="27" t="s">
        <v>221</v>
      </c>
      <c r="E45" s="7">
        <v>13480898135</v>
      </c>
      <c r="F45" s="15" t="s">
        <v>127</v>
      </c>
      <c r="G45" s="26">
        <f>IF('初评指标表'!G45&gt;='初评指标体系'!$D$23,$G$3,(0.6+0.4*('初评指标表'!G45-'初评指标体系'!$C$23)/'初评指标体系'!$E$23)*$G$3)</f>
        <v>3.969954941032424</v>
      </c>
      <c r="H45" s="26">
        <f>IF('初评指标表'!H45=0,0,IF('初评指标表'!H45&gt;='初评指标体系'!$D$24,$H$3,(0.6+0.4*('初评指标表'!H45-'初评指标体系'!$C$24)/'初评指标体系'!$E$24)*$H$3))</f>
        <v>7.629057234406809</v>
      </c>
      <c r="I45" s="26">
        <f>IF('初评指标表'!I45&lt;=0,0,IF('初评指标表'!I45&gt;='初评指标体系'!$D$25,$I$3,(0.6+0.4*('初评指标表'!I45-'初评指标体系'!$C$25)/'初评指标体系'!$E$25)*$I$3))</f>
        <v>3.873521834793798</v>
      </c>
      <c r="J45" s="26">
        <f>IF('初评指标表'!J45&lt;=0,0,IF('初评指标表'!J45&gt;='初评指标体系'!$D$26,$J$3,(0.6+0.4*('初评指标表'!J45-'初评指标体系'!$C$26)/'初评指标体系'!$E$26)*$J$3))</f>
        <v>3.77316988116634</v>
      </c>
      <c r="K45" s="26">
        <f>IF('初评指标表'!K45&lt;=0,0,IF('初评指标表'!K45&gt;='初评指标体系'!$D$27,$K$3,(0.6+0.4*('初评指标表'!K45-'初评指标体系'!$C$27)/'初评指标体系'!$E$27)*$K$3))</f>
        <v>4</v>
      </c>
      <c r="L45" s="28">
        <f>IF('指标排序及赋值'!L45=0,0,IF('指标排序及赋值'!L45=1,$L$3*0.6,IF('指标排序及赋值'!L45=2,$L$3*0.8,$L$3)))</f>
        <v>10</v>
      </c>
      <c r="M45" s="29">
        <f>IF('指标排序及赋值'!M45=0,0,IF('指标排序及赋值'!M45=1,$M$3*0.6,IF('指标排序及赋值'!M45=2,$M$3*0.8,$M$3)))</f>
        <v>1.6</v>
      </c>
      <c r="N45" s="28">
        <f>IF('指标排序及赋值'!N45=0,0,$N$3)</f>
        <v>1</v>
      </c>
      <c r="O45" s="28">
        <f>IF('指标排序及赋值'!O45=0,0,$O$3)</f>
        <v>1</v>
      </c>
      <c r="P45" s="26">
        <f>IF('初评指标表'!P45=0,0,IF('初评指标表'!P45&gt;='初评指标体系'!$D$32,$P$3,(0.6+0.4*('初评指标表'!P45-'初评指标体系'!$C$32)/'初评指标体系'!$E$32)*$P$3))</f>
        <v>6.003170429506965</v>
      </c>
      <c r="Q45" s="26">
        <f>IF('初评指标表'!Q45=0,0,IF('初评指标表'!Q45&gt;='初评指标体系'!$D$33,$Q$3,(0.6+0.4*('初评指标表'!Q45-'初评指标体系'!$C$33)/'初评指标体系'!$E$33)*$Q$3))</f>
        <v>3.480279999323816</v>
      </c>
      <c r="R45" s="26">
        <f>IF('初评指标表'!R45=0,0,IF('初评指标表'!R45&gt;='初评指标体系'!$D$34,$R$3,(0.6+0.4*('初评指标表'!R45-'初评指标体系'!$C$34)/'初评指标体系'!$E$34)*$R$3))</f>
        <v>14.983114931288535</v>
      </c>
      <c r="S45" s="26">
        <f>IF('初评指标表'!S45=0,0,IF('初评指标表'!S45&gt;='初评指标体系'!$D$35,$S$3,(0.6+0.4*('初评指标表'!S45-'初评指标体系'!$C$35)/'初评指标体系'!$E$35)*$S$3))</f>
        <v>8.655670039931893</v>
      </c>
      <c r="T45" s="32">
        <f>IF('指标排序及赋值'!T45=0,0,IF('指标排序及赋值'!T45=1,$T$3*0.6,IF('指标排序及赋值'!T45=2,$T$3*0.8,$T$3)))</f>
        <v>4</v>
      </c>
      <c r="U45" s="32">
        <f>IF('指标排序及赋值'!U45=0,0,IF('指标排序及赋值'!U45=1,$U$3*0.8,$U$3))</f>
        <v>2</v>
      </c>
      <c r="V45" s="32">
        <f>IF('指标排序及赋值'!V45=0,0,IF('指标排序及赋值'!V45=1,$V$3*0.6,IF('指标排序及赋值'!V45=2,$V$3*0.8,$V$3)))</f>
        <v>1.6</v>
      </c>
      <c r="W45" s="32">
        <f>IF('指标排序及赋值'!W45=0,0,IF('指标排序及赋值'!W45=1,$W$3*0.4,IF('指标排序及赋值'!W45=2,$W$3*0.6,IF('指标排序及赋值'!W45=3,$W$3*0.8,$W$3))))</f>
        <v>0</v>
      </c>
      <c r="X45" s="32">
        <f>IF('指标排序及赋值'!X45=0,0,IF('指标排序及赋值'!X45=1,$X$3*0.6,IF('指标排序及赋值'!X45=2,$X$3*0.8,$X$3)))</f>
        <v>4</v>
      </c>
      <c r="Y45" s="35">
        <f t="shared" si="2"/>
        <v>81.56793929145059</v>
      </c>
      <c r="Z45" s="36" t="e">
        <f t="shared" si="1"/>
        <v>#N/A</v>
      </c>
      <c r="AA45" s="10"/>
      <c r="AB45" s="10"/>
      <c r="AC45" s="10"/>
      <c r="AD45" s="10"/>
      <c r="AE45" s="10"/>
      <c r="AF45" s="10"/>
      <c r="AG45" s="10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256" s="4" customFormat="1" ht="24.75" customHeight="1">
      <c r="A46" s="7">
        <v>43</v>
      </c>
      <c r="B46" s="15" t="s">
        <v>204</v>
      </c>
      <c r="C46" s="15" t="s">
        <v>222</v>
      </c>
      <c r="D46" s="7" t="s">
        <v>223</v>
      </c>
      <c r="E46" s="7">
        <v>13688832363</v>
      </c>
      <c r="F46" s="15" t="s">
        <v>156</v>
      </c>
      <c r="G46" s="26">
        <f>IF('初评指标表'!G46&gt;='初评指标体系'!$D$23,$G$3,(0.6+0.4*('初评指标表'!G46-'初评指标体系'!$C$23)/'初评指标体系'!$E$23)*$G$3)</f>
        <v>4.118868891532692</v>
      </c>
      <c r="H46" s="26">
        <f>IF('初评指标表'!H46=0,0,IF('初评指标表'!H46&gt;='初评指标体系'!$D$24,$H$3,(0.6+0.4*('初评指标表'!H46-'初评指标体系'!$C$24)/'初评指标体系'!$E$24)*$H$3))</f>
        <v>7.491261944744623</v>
      </c>
      <c r="I46" s="26">
        <f>IF('初评指标表'!I46&lt;=0,0,IF('初评指标表'!I46&gt;='初评指标体系'!$D$25,$I$3,(0.6+0.4*('初评指标表'!I46-'初评指标体系'!$C$25)/'初评指标体系'!$E$25)*$I$3))</f>
        <v>0</v>
      </c>
      <c r="J46" s="26">
        <f>IF('初评指标表'!J46&lt;=0,0,IF('初评指标表'!J46&gt;='初评指标体系'!$D$26,$J$3,(0.6+0.4*('初评指标表'!J46-'初评指标体系'!$C$26)/'初评指标体系'!$E$26)*$J$3))</f>
        <v>2.531505673435446</v>
      </c>
      <c r="K46" s="26">
        <f>IF('初评指标表'!K46&lt;=0,0,IF('初评指标表'!K46&gt;='初评指标体系'!$D$27,$K$3,(0.6+0.4*('初评指标表'!K46-'初评指标体系'!$C$27)/'初评指标体系'!$E$27)*$K$3))</f>
        <v>0</v>
      </c>
      <c r="L46" s="28">
        <f>IF('指标排序及赋值'!L46=0,0,IF('指标排序及赋值'!L46=1,$L$3*0.6,IF('指标排序及赋值'!L46=2,$L$3*0.8,$L$3)))</f>
        <v>8</v>
      </c>
      <c r="M46" s="29">
        <f>IF('指标排序及赋值'!M46=0,0,IF('指标排序及赋值'!M46=1,$M$3*0.6,IF('指标排序及赋值'!M46=2,$M$3*0.8,$M$3)))</f>
        <v>1.6</v>
      </c>
      <c r="N46" s="28">
        <f>IF('指标排序及赋值'!N46=0,0,$N$3)</f>
        <v>1</v>
      </c>
      <c r="O46" s="28">
        <f>IF('指标排序及赋值'!O46=0,0,$O$3)</f>
        <v>0</v>
      </c>
      <c r="P46" s="26">
        <f>IF('初评指标表'!P46=0,0,IF('初评指标表'!P46&gt;='初评指标体系'!$D$32,$P$3,(0.6+0.4*('初评指标表'!P46-'初评指标体系'!$C$32)/'初评指标体系'!$E$32)*$P$3))</f>
        <v>5.246826324234326</v>
      </c>
      <c r="Q46" s="26">
        <f>IF('初评指标表'!Q46=0,0,IF('初评指标表'!Q46&gt;='初评指标体系'!$D$33,$Q$3,(0.6+0.4*('初评指标表'!Q46-'初评指标体系'!$C$33)/'初评指标体系'!$E$33)*$Q$3))</f>
        <v>3.6869863338834836</v>
      </c>
      <c r="R46" s="26">
        <f>IF('初评指标表'!R46=0,0,IF('初评指标表'!R46&gt;='初评指标体系'!$D$34,$R$3,(0.6+0.4*('初评指标表'!R46-'初评指标体系'!$C$34)/'初评指标体系'!$E$34)*$R$3))</f>
        <v>10.653574092690427</v>
      </c>
      <c r="S46" s="26">
        <f>IF('初评指标表'!S46=0,0,IF('初评指标表'!S46&gt;='初评指标体系'!$D$35,$S$3,(0.6+0.4*('初评指标表'!S46-'初评指标体系'!$C$35)/'初评指标体系'!$E$35)*$S$3))</f>
        <v>7.803208692240535</v>
      </c>
      <c r="T46" s="32">
        <f>IF('指标排序及赋值'!T46=0,0,IF('指标排序及赋值'!T46=1,$T$3*0.6,IF('指标排序及赋值'!T46=2,$T$3*0.8,$T$3)))</f>
        <v>4</v>
      </c>
      <c r="U46" s="32">
        <f>IF('指标排序及赋值'!U46=0,0,IF('指标排序及赋值'!U46=1,$U$3*0.8,$U$3))</f>
        <v>2</v>
      </c>
      <c r="V46" s="32">
        <f>IF('指标排序及赋值'!V46=0,0,IF('指标排序及赋值'!V46=1,$V$3*0.6,IF('指标排序及赋值'!V46=2,$V$3*0.8,$V$3)))</f>
        <v>1.2</v>
      </c>
      <c r="W46" s="32">
        <f>IF('指标排序及赋值'!W46=0,0,IF('指标排序及赋值'!W46=1,$W$3*0.4,IF('指标排序及赋值'!W46=2,$W$3*0.6,IF('指标排序及赋值'!W46=3,$W$3*0.8,$W$3))))</f>
        <v>0.8</v>
      </c>
      <c r="X46" s="32">
        <f>IF('指标排序及赋值'!X46=0,0,IF('指标排序及赋值'!X46=1,$X$3*0.6,IF('指标排序及赋值'!X46=2,$X$3*0.8,$X$3)))</f>
        <v>4</v>
      </c>
      <c r="Y46" s="35">
        <f t="shared" si="2"/>
        <v>64.13223195276153</v>
      </c>
      <c r="Z46" s="36" t="e">
        <f t="shared" si="1"/>
        <v>#N/A</v>
      </c>
      <c r="AA46" s="10"/>
      <c r="AB46" s="10"/>
      <c r="AC46" s="10"/>
      <c r="AD46" s="10"/>
      <c r="AE46" s="10"/>
      <c r="AF46" s="10"/>
      <c r="AG46" s="10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</row>
    <row r="47" spans="1:256" s="4" customFormat="1" ht="24.75" customHeight="1">
      <c r="A47" s="7">
        <v>44</v>
      </c>
      <c r="B47" s="15" t="s">
        <v>204</v>
      </c>
      <c r="C47" s="15" t="s">
        <v>224</v>
      </c>
      <c r="D47" s="7" t="s">
        <v>225</v>
      </c>
      <c r="E47" s="7">
        <v>18603065838</v>
      </c>
      <c r="F47" s="15" t="s">
        <v>195</v>
      </c>
      <c r="G47" s="26">
        <f>IF('初评指标表'!G47&gt;='初评指标体系'!$D$23,$G$3,(0.6+0.4*('初评指标表'!G47-'初评指标体系'!$C$23)/'初评指标体系'!$E$23)*$G$3)</f>
        <v>6</v>
      </c>
      <c r="H47" s="26">
        <f>IF('初评指标表'!H47=0,0,IF('初评指标表'!H47&gt;='初评指标体系'!$D$24,$H$3,(0.6+0.4*('初评指标表'!H47-'初评指标体系'!$C$24)/'初评指标体系'!$E$24)*$H$3))</f>
        <v>10.650975577907978</v>
      </c>
      <c r="I47" s="26">
        <f>IF('初评指标表'!I47&lt;=0,0,IF('初评指标表'!I47&gt;='初评指标体系'!$D$25,$I$3,(0.6+0.4*('初评指标表'!I47-'初评指标体系'!$C$25)/'初评指标体系'!$E$25)*$I$3))</f>
        <v>6</v>
      </c>
      <c r="J47" s="26">
        <f>IF('初评指标表'!J47&lt;=0,0,IF('初评指标表'!J47&gt;='初评指标体系'!$D$26,$J$3,(0.6+0.4*('初评指标表'!J47-'初评指标体系'!$C$26)/'初评指标体系'!$E$26)*$J$3))</f>
        <v>4</v>
      </c>
      <c r="K47" s="26">
        <f>IF('初评指标表'!K47&lt;=0,0,IF('初评指标表'!K47&gt;='初评指标体系'!$D$27,$K$3,(0.6+0.4*('初评指标表'!K47-'初评指标体系'!$C$27)/'初评指标体系'!$E$27)*$K$3))</f>
        <v>3.0779253076207</v>
      </c>
      <c r="L47" s="28">
        <f>IF('指标排序及赋值'!L47=0,0,IF('指标排序及赋值'!L47=1,$L$3*0.6,IF('指标排序及赋值'!L47=2,$L$3*0.8,$L$3)))</f>
        <v>10</v>
      </c>
      <c r="M47" s="29">
        <f>IF('指标排序及赋值'!M47=0,0,IF('指标排序及赋值'!M47=1,$M$3*0.6,IF('指标排序及赋值'!M47=2,$M$3*0.8,$M$3)))</f>
        <v>1.6</v>
      </c>
      <c r="N47" s="28">
        <f>IF('指标排序及赋值'!N47=0,0,$N$3)</f>
        <v>1</v>
      </c>
      <c r="O47" s="28">
        <f>IF('指标排序及赋值'!O47=0,0,$O$3)</f>
        <v>1</v>
      </c>
      <c r="P47" s="26">
        <f>IF('初评指标表'!P47=0,0,IF('初评指标表'!P47&gt;='初评指标体系'!$D$32,$P$3,(0.6+0.4*('初评指标表'!P47-'初评指标体系'!$C$32)/'初评指标体系'!$E$32)*$P$3))</f>
        <v>6.681573580645733</v>
      </c>
      <c r="Q47" s="26">
        <f>IF('初评指标表'!Q47=0,0,IF('初评指标表'!Q47&gt;='初评指标体系'!$D$33,$Q$3,(0.6+0.4*('初评指标表'!Q47-'初评指标体系'!$C$33)/'初评指标体系'!$E$33)*$Q$3))</f>
        <v>4.330182248478977</v>
      </c>
      <c r="R47" s="26">
        <f>IF('初评指标表'!R47=0,0,IF('初评指标表'!R47&gt;='初评指标体系'!$D$34,$R$3,(0.6+0.4*('初评指标表'!R47-'初评指标体系'!$C$34)/'初评指标体系'!$E$34)*$R$3))</f>
        <v>13.42049375503894</v>
      </c>
      <c r="S47" s="26">
        <f>IF('初评指标表'!S47=0,0,IF('初评指标表'!S47&gt;='初评指标体系'!$D$35,$S$3,(0.6+0.4*('初评指标表'!S47-'初评指标体系'!$C$35)/'初评指标体系'!$E$35)*$S$3))</f>
        <v>11.561427002208177</v>
      </c>
      <c r="T47" s="32">
        <f>IF('指标排序及赋值'!T47=0,0,IF('指标排序及赋值'!T47=1,$T$3*0.6,IF('指标排序及赋值'!T47=2,$T$3*0.8,$T$3)))</f>
        <v>3.2</v>
      </c>
      <c r="U47" s="32">
        <f>IF('指标排序及赋值'!U47=0,0,IF('指标排序及赋值'!U47=1,$U$3*0.8,$U$3))</f>
        <v>2</v>
      </c>
      <c r="V47" s="32">
        <f>IF('指标排序及赋值'!V47=0,0,IF('指标排序及赋值'!V47=1,$V$3*0.6,IF('指标排序及赋值'!V47=2,$V$3*0.8,$V$3)))</f>
        <v>1.2</v>
      </c>
      <c r="W47" s="32">
        <f>IF('指标排序及赋值'!W47=0,0,IF('指标排序及赋值'!W47=1,$W$3*0.4,IF('指标排序及赋值'!W47=2,$W$3*0.6,IF('指标排序及赋值'!W47=3,$W$3*0.8,$W$3))))</f>
        <v>0.8</v>
      </c>
      <c r="X47" s="32">
        <f>IF('指标排序及赋值'!X47=0,0,IF('指标排序及赋值'!X47=1,$X$3*0.6,IF('指标排序及赋值'!X47=2,$X$3*0.8,$X$3)))</f>
        <v>4</v>
      </c>
      <c r="Y47" s="35">
        <f t="shared" si="2"/>
        <v>90.5225774719005</v>
      </c>
      <c r="Z47" s="36" t="e">
        <f t="shared" si="1"/>
        <v>#N/A</v>
      </c>
      <c r="AA47" s="10"/>
      <c r="AB47" s="10"/>
      <c r="AC47" s="10"/>
      <c r="AD47" s="10"/>
      <c r="AE47" s="10"/>
      <c r="AF47" s="10"/>
      <c r="AG47" s="10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256" s="4" customFormat="1" ht="24.75" customHeight="1">
      <c r="A48" s="7">
        <v>45</v>
      </c>
      <c r="B48" s="15" t="s">
        <v>226</v>
      </c>
      <c r="C48" s="15" t="s">
        <v>227</v>
      </c>
      <c r="D48" s="7" t="s">
        <v>228</v>
      </c>
      <c r="E48" s="7">
        <v>13544936800</v>
      </c>
      <c r="F48" s="15" t="s">
        <v>127</v>
      </c>
      <c r="G48" s="26">
        <f>IF('初评指标表'!G48&gt;='初评指标体系'!$D$23,$G$3,(0.6+0.4*('初评指标表'!G48-'初评指标体系'!$C$23)/'初评指标体系'!$E$23)*$G$3)</f>
        <v>3.9477163436233305</v>
      </c>
      <c r="H48" s="26">
        <f>IF('初评指标表'!H48=0,0,IF('初评指标表'!H48&gt;='初评指标体系'!$D$24,$H$3,(0.6+0.4*('初评指标表'!H48-'初评指标体系'!$C$24)/'初评指标体系'!$E$24)*$H$3))</f>
        <v>7.979190329178229</v>
      </c>
      <c r="I48" s="26">
        <f>IF('初评指标表'!I48&lt;=0,0,IF('初评指标表'!I48&gt;='初评指标体系'!$D$25,$I$3,(0.6+0.4*('初评指标表'!I48-'初评指标体系'!$C$25)/'初评指标体系'!$E$25)*$I$3))</f>
        <v>3.967189302148285</v>
      </c>
      <c r="J48" s="26">
        <f>IF('初评指标表'!J48&lt;=0,0,IF('初评指标表'!J48&gt;='初评指标体系'!$D$26,$J$3,(0.6+0.4*('初评指标表'!J48-'初评指标体系'!$C$26)/'初评指标体系'!$E$26)*$J$3))</f>
        <v>2.8952493360873413</v>
      </c>
      <c r="K48" s="26">
        <f>IF('初评指标表'!K48&lt;=0,0,IF('初评指标表'!K48&gt;='初评指标体系'!$D$27,$K$3,(0.6+0.4*('初评指标表'!K48-'初评指标体系'!$C$27)/'初评指标体系'!$E$27)*$K$3))</f>
        <v>2.8680798643349696</v>
      </c>
      <c r="L48" s="28">
        <f>IF('指标排序及赋值'!L48=0,0,IF('指标排序及赋值'!L48=1,$L$3*0.6,IF('指标排序及赋值'!L48=2,$L$3*0.8,$L$3)))</f>
        <v>8</v>
      </c>
      <c r="M48" s="29">
        <f>IF('指标排序及赋值'!M48=0,0,IF('指标排序及赋值'!M48=1,$M$3*0.6,IF('指标排序及赋值'!M48=2,$M$3*0.8,$M$3)))</f>
        <v>1.6</v>
      </c>
      <c r="N48" s="28">
        <f>IF('指标排序及赋值'!N48=0,0,$N$3)</f>
        <v>1</v>
      </c>
      <c r="O48" s="28">
        <f>IF('指标排序及赋值'!O48=0,0,$O$3)</f>
        <v>1</v>
      </c>
      <c r="P48" s="26">
        <f>IF('初评指标表'!P48=0,0,IF('初评指标表'!P48&gt;='初评指标体系'!$D$32,$P$3,(0.6+0.4*('初评指标表'!P48-'初评指标体系'!$C$32)/'初评指标体系'!$E$32)*$P$3))</f>
        <v>6.093038325956073</v>
      </c>
      <c r="Q48" s="26">
        <f>IF('初评指标表'!Q48=0,0,IF('初评指标表'!Q48&gt;='初评指标体系'!$D$33,$Q$3,(0.6+0.4*('初评指标表'!Q48-'初评指标体系'!$C$33)/'初评指标体系'!$E$33)*$Q$3))</f>
        <v>3.995377917708623</v>
      </c>
      <c r="R48" s="26">
        <f>IF('初评指标表'!R48=0,0,IF('初评指标表'!R48&gt;='初评指标体系'!$D$34,$R$3,(0.6+0.4*('初评指标表'!R48-'初评指标体系'!$C$34)/'初评指标体系'!$E$34)*$R$3))</f>
        <v>12.783556519240252</v>
      </c>
      <c r="S48" s="26">
        <f>IF('初评指标表'!S48=0,0,IF('初评指标表'!S48&gt;='初评指标体系'!$D$35,$S$3,(0.6+0.4*('初评指标表'!S48-'初评指标体系'!$C$35)/'初评指标体系'!$E$35)*$S$3))</f>
        <v>8.505303234191715</v>
      </c>
      <c r="T48" s="32">
        <f>IF('指标排序及赋值'!T48=0,0,IF('指标排序及赋值'!T48=1,$T$3*0.6,IF('指标排序及赋值'!T48=2,$T$3*0.8,$T$3)))</f>
        <v>3.2</v>
      </c>
      <c r="U48" s="32">
        <f>IF('指标排序及赋值'!U48=0,0,IF('指标排序及赋值'!U48=1,$U$3*0.8,$U$3))</f>
        <v>2</v>
      </c>
      <c r="V48" s="32">
        <f>IF('指标排序及赋值'!V48=0,0,IF('指标排序及赋值'!V48=1,$V$3*0.6,IF('指标排序及赋值'!V48=2,$V$3*0.8,$V$3)))</f>
        <v>1.6</v>
      </c>
      <c r="W48" s="32">
        <f>IF('指标排序及赋值'!W48=0,0,IF('指标排序及赋值'!W48=1,$W$3*0.4,IF('指标排序及赋值'!W48=2,$W$3*0.6,IF('指标排序及赋值'!W48=3,$W$3*0.8,$W$3))))</f>
        <v>0</v>
      </c>
      <c r="X48" s="32">
        <f>IF('指标排序及赋值'!X48=0,0,IF('指标排序及赋值'!X48=1,$X$3*0.6,IF('指标排序及赋值'!X48=2,$X$3*0.8,$X$3)))</f>
        <v>4</v>
      </c>
      <c r="Y48" s="35">
        <f t="shared" si="2"/>
        <v>75.43470117246882</v>
      </c>
      <c r="Z48" s="36" t="e">
        <f t="shared" si="1"/>
        <v>#N/A</v>
      </c>
      <c r="AA48" s="10"/>
      <c r="AB48" s="10"/>
      <c r="AC48" s="10"/>
      <c r="AD48" s="10"/>
      <c r="AE48" s="10"/>
      <c r="AF48" s="10"/>
      <c r="AG48" s="10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  <c r="IV48" s="11"/>
    </row>
    <row r="49" spans="1:256" s="4" customFormat="1" ht="24.75" customHeight="1">
      <c r="A49" s="7">
        <v>46</v>
      </c>
      <c r="B49" s="15" t="s">
        <v>226</v>
      </c>
      <c r="C49" s="15" t="s">
        <v>229</v>
      </c>
      <c r="D49" s="7" t="s">
        <v>230</v>
      </c>
      <c r="E49" s="7">
        <v>13823070013</v>
      </c>
      <c r="F49" s="15" t="s">
        <v>127</v>
      </c>
      <c r="G49" s="26">
        <f>IF('初评指标表'!G49&gt;='初评指标体系'!$D$23,$G$3,(0.6+0.4*('初评指标表'!G49-'初评指标体系'!$C$23)/'初评指标体系'!$E$23)*$G$3)</f>
        <v>5.028185631374724</v>
      </c>
      <c r="H49" s="26">
        <f>IF('初评指标表'!H49=0,0,IF('初评指标表'!H49&gt;='初评指标体系'!$D$24,$H$3,(0.6+0.4*('初评指标表'!H49-'初评指标体系'!$C$24)/'初评指标体系'!$E$24)*$H$3))</f>
        <v>8.103168992413998</v>
      </c>
      <c r="I49" s="26">
        <f>IF('初评指标表'!I49&lt;=0,0,IF('初评指标表'!I49&gt;='初评指标体系'!$D$25,$I$3,(0.6+0.4*('初评指标表'!I49-'初评指标体系'!$C$25)/'初评指标体系'!$E$25)*$I$3))</f>
        <v>0</v>
      </c>
      <c r="J49" s="26">
        <f>IF('初评指标表'!J49&lt;=0,0,IF('初评指标表'!J49&gt;='初评指标体系'!$D$26,$J$3,(0.6+0.4*('初评指标表'!J49-'初评指标体系'!$C$26)/'初评指标体系'!$E$26)*$J$3))</f>
        <v>3.026368733066874</v>
      </c>
      <c r="K49" s="26">
        <f>IF('初评指标表'!K49&lt;=0,0,IF('初评指标表'!K49&gt;='初评指标体系'!$D$27,$K$3,(0.6+0.4*('初评指标表'!K49-'初评指标体系'!$C$27)/'初评指标体系'!$E$27)*$K$3))</f>
        <v>2.7485156316978983</v>
      </c>
      <c r="L49" s="28">
        <f>IF('指标排序及赋值'!L49=0,0,IF('指标排序及赋值'!L49=1,$L$3*0.6,IF('指标排序及赋值'!L49=2,$L$3*0.8,$L$3)))</f>
        <v>10</v>
      </c>
      <c r="M49" s="29">
        <f>IF('指标排序及赋值'!M49=0,0,IF('指标排序及赋值'!M49=1,$M$3*0.6,IF('指标排序及赋值'!M49=2,$M$3*0.8,$M$3)))</f>
        <v>1.6</v>
      </c>
      <c r="N49" s="28">
        <f>IF('指标排序及赋值'!N49=0,0,$N$3)</f>
        <v>1</v>
      </c>
      <c r="O49" s="28">
        <f>IF('指标排序及赋值'!O49=0,0,$O$3)</f>
        <v>1</v>
      </c>
      <c r="P49" s="26">
        <f>IF('初评指标表'!P49=0,0,IF('初评指标表'!P49&gt;='初评指标体系'!$D$32,$P$3,(0.6+0.4*('初评指标表'!P49-'初评指标体系'!$C$32)/'初评指标体系'!$E$32)*$P$3))</f>
        <v>8</v>
      </c>
      <c r="Q49" s="26">
        <f>IF('初评指标表'!Q49=0,0,IF('初评指标表'!Q49&gt;='初评指标体系'!$D$33,$Q$3,(0.6+0.4*('初评指标表'!Q49-'初评指标体系'!$C$33)/'初评指标体系'!$E$33)*$Q$3))</f>
        <v>4.732655831882207</v>
      </c>
      <c r="R49" s="26">
        <f>IF('初评指标表'!R49=0,0,IF('初评指标表'!R49&gt;='初评指标体系'!$D$34,$R$3,(0.6+0.4*('初评指标表'!R49-'初评指标体系'!$C$34)/'初评指标体系'!$E$34)*$R$3))</f>
        <v>15</v>
      </c>
      <c r="S49" s="26">
        <f>IF('初评指标表'!S49=0,0,IF('初评指标表'!S49&gt;='初评指标体系'!$D$35,$S$3,(0.6+0.4*('初评指标表'!S49-'初评指标体系'!$C$35)/'初评指标体系'!$E$35)*$S$3))</f>
        <v>9.07746313415794</v>
      </c>
      <c r="T49" s="32">
        <f>IF('指标排序及赋值'!T49=0,0,IF('指标排序及赋值'!T49=1,$T$3*0.6,IF('指标排序及赋值'!T49=2,$T$3*0.8,$T$3)))</f>
        <v>3.2</v>
      </c>
      <c r="U49" s="32">
        <f>IF('指标排序及赋值'!U49=0,0,IF('指标排序及赋值'!U49=1,$U$3*0.8,$U$3))</f>
        <v>1.6</v>
      </c>
      <c r="V49" s="32">
        <f>IF('指标排序及赋值'!V49=0,0,IF('指标排序及赋值'!V49=1,$V$3*0.6,IF('指标排序及赋值'!V49=2,$V$3*0.8,$V$3)))</f>
        <v>1.2</v>
      </c>
      <c r="W49" s="32">
        <f>IF('指标排序及赋值'!W49=0,0,IF('指标排序及赋值'!W49=1,$W$3*0.4,IF('指标排序及赋值'!W49=2,$W$3*0.6,IF('指标排序及赋值'!W49=3,$W$3*0.8,$W$3))))</f>
        <v>0.8</v>
      </c>
      <c r="X49" s="32">
        <f>IF('指标排序及赋值'!X49=0,0,IF('指标排序及赋值'!X49=1,$X$3*0.6,IF('指标排序及赋值'!X49=2,$X$3*0.8,$X$3)))</f>
        <v>4</v>
      </c>
      <c r="Y49" s="35">
        <f t="shared" si="2"/>
        <v>80.11635795459364</v>
      </c>
      <c r="Z49" s="36" t="e">
        <f t="shared" si="1"/>
        <v>#N/A</v>
      </c>
      <c r="AA49" s="10"/>
      <c r="AB49" s="10"/>
      <c r="AC49" s="10"/>
      <c r="AD49" s="10"/>
      <c r="AE49" s="10"/>
      <c r="AF49" s="10"/>
      <c r="AG49" s="10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  <c r="IV49" s="11"/>
    </row>
    <row r="50" spans="1:256" s="4" customFormat="1" ht="24.75" customHeight="1">
      <c r="A50" s="7">
        <v>47</v>
      </c>
      <c r="B50" s="15" t="s">
        <v>226</v>
      </c>
      <c r="C50" s="15" t="s">
        <v>231</v>
      </c>
      <c r="D50" s="7" t="s">
        <v>232</v>
      </c>
      <c r="E50" s="7" t="s">
        <v>233</v>
      </c>
      <c r="F50" s="15" t="s">
        <v>127</v>
      </c>
      <c r="G50" s="26">
        <f>IF('初评指标表'!G50&gt;='初评指标体系'!$D$23,$G$3,(0.6+0.4*('初评指标表'!G50-'初评指标体系'!$C$23)/'初评指标体系'!$E$23)*$G$3)</f>
        <v>4.715020120753509</v>
      </c>
      <c r="H50" s="26">
        <f>IF('初评指标表'!H50=0,0,IF('初评指标表'!H50&gt;='初评指标体系'!$D$24,$H$3,(0.6+0.4*('初评指标表'!H50-'初评指标体系'!$C$24)/'初评指标体系'!$E$24)*$H$3))</f>
        <v>10.989587883921773</v>
      </c>
      <c r="I50" s="26">
        <f>IF('初评指标表'!I50&lt;=0,0,IF('初评指标表'!I50&gt;='初评指标体系'!$D$25,$I$3,(0.6+0.4*('初评指标表'!I50-'初评指标体系'!$C$25)/'初评指标体系'!$E$25)*$I$3))</f>
        <v>6</v>
      </c>
      <c r="J50" s="26">
        <f>IF('初评指标表'!J50&lt;=0,0,IF('初评指标表'!J50&gt;='初评指标体系'!$D$26,$J$3,(0.6+0.4*('初评指标表'!J50-'初评指标体系'!$C$26)/'初评指标体系'!$E$26)*$J$3))</f>
        <v>2.6913812065774296</v>
      </c>
      <c r="K50" s="26">
        <f>IF('初评指标表'!K50&lt;=0,0,IF('初评指标表'!K50&gt;='初评指标体系'!$D$27,$K$3,(0.6+0.4*('初评指标表'!K50-'初评指标体系'!$C$27)/'初评指标体系'!$E$27)*$K$3))</f>
        <v>0</v>
      </c>
      <c r="L50" s="28">
        <f>IF('指标排序及赋值'!L50=0,0,IF('指标排序及赋值'!L50=1,$L$3*0.6,IF('指标排序及赋值'!L50=2,$L$3*0.8,$L$3)))</f>
        <v>8</v>
      </c>
      <c r="M50" s="29">
        <f>IF('指标排序及赋值'!M50=0,0,IF('指标排序及赋值'!M50=1,$M$3*0.6,IF('指标排序及赋值'!M50=2,$M$3*0.8,$M$3)))</f>
        <v>1.2</v>
      </c>
      <c r="N50" s="28">
        <f>IF('指标排序及赋值'!N50=0,0,$N$3)</f>
        <v>1</v>
      </c>
      <c r="O50" s="28">
        <f>IF('指标排序及赋值'!O50=0,0,$O$3)</f>
        <v>1</v>
      </c>
      <c r="P50" s="26">
        <f>IF('初评指标表'!P50=0,0,IF('初评指标表'!P50&gt;='初评指标体系'!$D$32,$P$3,(0.6+0.4*('初评指标表'!P50-'初评指标体系'!$C$32)/'初评指标体系'!$E$32)*$P$3))</f>
        <v>8</v>
      </c>
      <c r="Q50" s="26">
        <f>IF('初评指标表'!Q50=0,0,IF('初评指标表'!Q50&gt;='初评指标体系'!$D$33,$Q$3,(0.6+0.4*('初评指标表'!Q50-'初评指标体系'!$C$33)/'初评指标体系'!$E$33)*$Q$3))</f>
        <v>5</v>
      </c>
      <c r="R50" s="26">
        <f>IF('初评指标表'!R50=0,0,IF('初评指标表'!R50&gt;='初评指标体系'!$D$34,$R$3,(0.6+0.4*('初评指标表'!R50-'初评指标体系'!$C$34)/'初评指标体系'!$E$34)*$R$3))</f>
        <v>15</v>
      </c>
      <c r="S50" s="26">
        <f>IF('初评指标表'!S50=0,0,IF('初评指标表'!S50&gt;='初评指标体系'!$D$35,$S$3,(0.6+0.4*('初评指标表'!S50-'初评指标体系'!$C$35)/'初评指标体系'!$E$35)*$S$3))</f>
        <v>9.800975357395453</v>
      </c>
      <c r="T50" s="32">
        <f>IF('指标排序及赋值'!T50=0,0,IF('指标排序及赋值'!T50=1,$T$3*0.6,IF('指标排序及赋值'!T50=2,$T$3*0.8,$T$3)))</f>
        <v>3.2</v>
      </c>
      <c r="U50" s="32">
        <f>IF('指标排序及赋值'!U50=0,0,IF('指标排序及赋值'!U50=1,$U$3*0.8,$U$3))</f>
        <v>2</v>
      </c>
      <c r="V50" s="32">
        <f>IF('指标排序及赋值'!V50=0,0,IF('指标排序及赋值'!V50=1,$V$3*0.6,IF('指标排序及赋值'!V50=2,$V$3*0.8,$V$3)))</f>
        <v>0</v>
      </c>
      <c r="W50" s="32">
        <f>IF('指标排序及赋值'!W50=0,0,IF('指标排序及赋值'!W50=1,$W$3*0.4,IF('指标排序及赋值'!W50=2,$W$3*0.6,IF('指标排序及赋值'!W50=3,$W$3*0.8,$W$3))))</f>
        <v>0.8</v>
      </c>
      <c r="X50" s="32">
        <f>IF('指标排序及赋值'!X50=0,0,IF('指标排序及赋值'!X50=1,$X$3*0.6,IF('指标排序及赋值'!X50=2,$X$3*0.8,$X$3)))</f>
        <v>4</v>
      </c>
      <c r="Y50" s="35">
        <f t="shared" si="2"/>
        <v>83.39696456864817</v>
      </c>
      <c r="Z50" s="36" t="e">
        <f t="shared" si="1"/>
        <v>#N/A</v>
      </c>
      <c r="AA50" s="10"/>
      <c r="AB50" s="10"/>
      <c r="AC50" s="10"/>
      <c r="AD50" s="10"/>
      <c r="AE50" s="10"/>
      <c r="AF50" s="10"/>
      <c r="AG50" s="10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  <c r="IV50" s="11"/>
    </row>
    <row r="51" spans="1:256" s="4" customFormat="1" ht="24.75" customHeight="1">
      <c r="A51" s="7">
        <v>48</v>
      </c>
      <c r="B51" s="15" t="s">
        <v>226</v>
      </c>
      <c r="C51" s="15" t="s">
        <v>234</v>
      </c>
      <c r="D51" s="7" t="s">
        <v>235</v>
      </c>
      <c r="E51" s="7">
        <v>13726061365</v>
      </c>
      <c r="F51" s="15" t="s">
        <v>207</v>
      </c>
      <c r="G51" s="26">
        <f>IF('初评指标表'!G51&gt;='初评指标体系'!$D$23,$G$3,(0.6+0.4*('初评指标表'!G51-'初评指标体系'!$C$23)/'初评指标体系'!$E$23)*$G$3)</f>
        <v>5.445569319058334</v>
      </c>
      <c r="H51" s="26">
        <f>IF('初评指标表'!H51=0,0,IF('初评指标表'!H51&gt;='初评指标体系'!$D$24,$H$3,(0.6+0.4*('初评指标表'!H51-'初评指标体系'!$C$24)/'初评指标体系'!$E$24)*$H$3))</f>
        <v>9.561520682498696</v>
      </c>
      <c r="I51" s="26">
        <f>IF('初评指标表'!I51&lt;=0,0,IF('初评指标表'!I51&gt;='初评指标体系'!$D$25,$I$3,(0.6+0.4*('初评指标表'!I51-'初评指标体系'!$C$25)/'初评指标体系'!$E$25)*$I$3))</f>
        <v>3.7085244463999176</v>
      </c>
      <c r="J51" s="26">
        <f>IF('初评指标表'!J51&lt;=0,0,IF('初评指标表'!J51&gt;='初评指标体系'!$D$26,$J$3,(0.6+0.4*('初评指标表'!J51-'初评指标体系'!$C$26)/'初评指标体系'!$E$26)*$J$3))</f>
        <v>3.158990316263848</v>
      </c>
      <c r="K51" s="26">
        <f>IF('初评指标表'!K51&lt;=0,0,IF('初评指标表'!K51&gt;='初评指标体系'!$D$27,$K$3,(0.6+0.4*('初评指标表'!K51-'初评指标体系'!$C$27)/'初评指标体系'!$E$27)*$K$3))</f>
        <v>2.530303610701193</v>
      </c>
      <c r="L51" s="28">
        <f>IF('指标排序及赋值'!L51=0,0,IF('指标排序及赋值'!L51=1,$L$3*0.6,IF('指标排序及赋值'!L51=2,$L$3*0.8,$L$3)))</f>
        <v>0</v>
      </c>
      <c r="M51" s="29">
        <f>IF('指标排序及赋值'!M51=0,0,IF('指标排序及赋值'!M51=1,$M$3*0.6,IF('指标排序及赋值'!M51=2,$M$3*0.8,$M$3)))</f>
        <v>1.6</v>
      </c>
      <c r="N51" s="28">
        <f>IF('指标排序及赋值'!N51=0,0,$N$3)</f>
        <v>1</v>
      </c>
      <c r="O51" s="28">
        <f>IF('指标排序及赋值'!O51=0,0,$O$3)</f>
        <v>0</v>
      </c>
      <c r="P51" s="26">
        <f>IF('初评指标表'!P51=0,0,IF('初评指标表'!P51&gt;='初评指标体系'!$D$32,$P$3,(0.6+0.4*('初评指标表'!P51-'初评指标体系'!$C$32)/'初评指标体系'!$E$32)*$P$3))</f>
        <v>5.522472671094717</v>
      </c>
      <c r="Q51" s="26">
        <f>IF('初评指标表'!Q51=0,0,IF('初评指标表'!Q51&gt;='初评指标体系'!$D$33,$Q$3,(0.6+0.4*('初评指标表'!Q51-'初评指标体系'!$C$33)/'初评指标体系'!$E$33)*$Q$3))</f>
        <v>3.662621525785407</v>
      </c>
      <c r="R51" s="26">
        <f>IF('初评指标表'!R51=0,0,IF('初评指标表'!R51&gt;='初评指标体系'!$D$34,$R$3,(0.6+0.4*('初评指标表'!R51-'初评指标体系'!$C$34)/'初评指标体系'!$E$34)*$R$3))</f>
        <v>10.414563506268394</v>
      </c>
      <c r="S51" s="26">
        <f>IF('初评指标表'!S51=0,0,IF('初评指标表'!S51&gt;='初评指标体系'!$D$35,$S$3,(0.6+0.4*('初评指标表'!S51-'初评指标体系'!$C$35)/'初评指标体系'!$E$35)*$S$3))</f>
        <v>9.459617807180184</v>
      </c>
      <c r="T51" s="32">
        <f>IF('指标排序及赋值'!T51=0,0,IF('指标排序及赋值'!T51=1,$T$3*0.6,IF('指标排序及赋值'!T51=2,$T$3*0.8,$T$3)))</f>
        <v>4</v>
      </c>
      <c r="U51" s="32">
        <f>IF('指标排序及赋值'!U51=0,0,IF('指标排序及赋值'!U51=1,$U$3*0.8,$U$3))</f>
        <v>2</v>
      </c>
      <c r="V51" s="32">
        <f>IF('指标排序及赋值'!V51=0,0,IF('指标排序及赋值'!V51=1,$V$3*0.6,IF('指标排序及赋值'!V51=2,$V$3*0.8,$V$3)))</f>
        <v>1.6</v>
      </c>
      <c r="W51" s="32">
        <f>IF('指标排序及赋值'!W51=0,0,IF('指标排序及赋值'!W51=1,$W$3*0.4,IF('指标排序及赋值'!W51=2,$W$3*0.6,IF('指标排序及赋值'!W51=3,$W$3*0.8,$W$3))))</f>
        <v>0.8</v>
      </c>
      <c r="X51" s="32">
        <f>IF('指标排序及赋值'!X51=0,0,IF('指标排序及赋值'!X51=1,$X$3*0.6,IF('指标排序及赋值'!X51=2,$X$3*0.8,$X$3)))</f>
        <v>2.4</v>
      </c>
      <c r="Y51" s="35">
        <f t="shared" si="2"/>
        <v>66.8641838852507</v>
      </c>
      <c r="Z51" s="36" t="e">
        <f t="shared" si="1"/>
        <v>#N/A</v>
      </c>
      <c r="AA51" s="10"/>
      <c r="AB51" s="10"/>
      <c r="AC51" s="10"/>
      <c r="AD51" s="10"/>
      <c r="AE51" s="10"/>
      <c r="AF51" s="10"/>
      <c r="AG51" s="10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  <c r="IV51" s="11"/>
    </row>
    <row r="52" spans="1:256" s="4" customFormat="1" ht="24.75" customHeight="1">
      <c r="A52" s="7">
        <v>49</v>
      </c>
      <c r="B52" s="15" t="s">
        <v>226</v>
      </c>
      <c r="C52" s="15" t="s">
        <v>236</v>
      </c>
      <c r="D52" s="7" t="s">
        <v>237</v>
      </c>
      <c r="E52" s="7">
        <v>13709695982</v>
      </c>
      <c r="F52" s="15" t="s">
        <v>207</v>
      </c>
      <c r="G52" s="26">
        <f>IF('初评指标表'!G52&gt;='初评指标体系'!$D$23,$G$3,(0.6+0.4*('初评指标表'!G52-'初评指标体系'!$C$23)/'初评指标体系'!$E$23)*$G$3)</f>
        <v>4.0242082908144</v>
      </c>
      <c r="H52" s="26">
        <f>IF('初评指标表'!H52=0,0,IF('初评指标表'!H52&gt;='初评指标体系'!$D$24,$H$3,(0.6+0.4*('初评指标表'!H52-'初评指标体系'!$C$24)/'初评指标体系'!$E$24)*$H$3))</f>
        <v>7.7422021093831335</v>
      </c>
      <c r="I52" s="26">
        <f>IF('初评指标表'!I52&lt;=0,0,IF('初评指标表'!I52&gt;='初评指标体系'!$D$25,$I$3,(0.6+0.4*('初评指标表'!I52-'初评指标体系'!$C$25)/'初评指标体系'!$E$25)*$I$3))</f>
        <v>5.4983528318519586</v>
      </c>
      <c r="J52" s="26">
        <f>IF('初评指标表'!J52&lt;=0,0,IF('初评指标表'!J52&gt;='初评指标体系'!$D$26,$J$3,(0.6+0.4*('初评指标表'!J52-'初评指标体系'!$C$26)/'初评指标体系'!$E$26)*$J$3))</f>
        <v>2.4018949006142867</v>
      </c>
      <c r="K52" s="26">
        <f>IF('初评指标表'!K52&lt;=0,0,IF('初评指标表'!K52&gt;='初评指标体系'!$D$27,$K$3,(0.6+0.4*('初评指标表'!K52-'初评指标体系'!$C$27)/'初评指标体系'!$E$27)*$K$3))</f>
        <v>2.590328941488071</v>
      </c>
      <c r="L52" s="28">
        <f>IF('指标排序及赋值'!L52=0,0,IF('指标排序及赋值'!L52=1,$L$3*0.6,IF('指标排序及赋值'!L52=2,$L$3*0.8,$L$3)))</f>
        <v>10</v>
      </c>
      <c r="M52" s="29">
        <f>IF('指标排序及赋值'!M52=0,0,IF('指标排序及赋值'!M52=1,$M$3*0.6,IF('指标排序及赋值'!M52=2,$M$3*0.8,$M$3)))</f>
        <v>1.6</v>
      </c>
      <c r="N52" s="28">
        <f>IF('指标排序及赋值'!N52=0,0,$N$3)</f>
        <v>1</v>
      </c>
      <c r="O52" s="28">
        <f>IF('指标排序及赋值'!O52=0,0,$O$3)</f>
        <v>0</v>
      </c>
      <c r="P52" s="26">
        <f>IF('初评指标表'!P52=0,0,IF('初评指标表'!P52&gt;='初评指标体系'!$D$32,$P$3,(0.6+0.4*('初评指标表'!P52-'初评指标体系'!$C$32)/'初评指标体系'!$E$32)*$P$3))</f>
        <v>6.85421474943127</v>
      </c>
      <c r="Q52" s="26">
        <f>IF('初评指标表'!Q52=0,0,IF('初评指标表'!Q52&gt;='初评指标体系'!$D$33,$Q$3,(0.6+0.4*('初评指标表'!Q52-'初评指标体系'!$C$33)/'初评指标体系'!$E$33)*$Q$3))</f>
        <v>5</v>
      </c>
      <c r="R52" s="26">
        <f>IF('初评指标表'!R52=0,0,IF('初评指标表'!R52&gt;='初评指标体系'!$D$34,$R$3,(0.6+0.4*('初评指标表'!R52-'初评指标体系'!$C$34)/'初评指标体系'!$E$34)*$R$3))</f>
        <v>15</v>
      </c>
      <c r="S52" s="26">
        <f>IF('初评指标表'!S52=0,0,IF('初评指标表'!S52&gt;='初评指标体系'!$D$35,$S$3,(0.6+0.4*('初评指标表'!S52-'初评指标体系'!$C$35)/'初评指标体系'!$E$35)*$S$3))</f>
        <v>8.445577743589345</v>
      </c>
      <c r="T52" s="32">
        <f>IF('指标排序及赋值'!T52=0,0,IF('指标排序及赋值'!T52=1,$T$3*0.6,IF('指标排序及赋值'!T52=2,$T$3*0.8,$T$3)))</f>
        <v>4</v>
      </c>
      <c r="U52" s="32">
        <f>IF('指标排序及赋值'!U52=0,0,IF('指标排序及赋值'!U52=1,$U$3*0.8,$U$3))</f>
        <v>2</v>
      </c>
      <c r="V52" s="32">
        <f>IF('指标排序及赋值'!V52=0,0,IF('指标排序及赋值'!V52=1,$V$3*0.6,IF('指标排序及赋值'!V52=2,$V$3*0.8,$V$3)))</f>
        <v>1.2</v>
      </c>
      <c r="W52" s="32">
        <f>IF('指标排序及赋值'!W52=0,0,IF('指标排序及赋值'!W52=1,$W$3*0.4,IF('指标排序及赋值'!W52=2,$W$3*0.6,IF('指标排序及赋值'!W52=3,$W$3*0.8,$W$3))))</f>
        <v>0.8</v>
      </c>
      <c r="X52" s="32">
        <f>IF('指标排序及赋值'!X52=0,0,IF('指标排序及赋值'!X52=1,$X$3*0.6,IF('指标排序及赋值'!X52=2,$X$3*0.8,$X$3)))</f>
        <v>4</v>
      </c>
      <c r="Y52" s="35">
        <f t="shared" si="2"/>
        <v>82.15677956717246</v>
      </c>
      <c r="Z52" s="36" t="e">
        <f t="shared" si="1"/>
        <v>#N/A</v>
      </c>
      <c r="AA52" s="10"/>
      <c r="AB52" s="10"/>
      <c r="AC52" s="10"/>
      <c r="AD52" s="10"/>
      <c r="AE52" s="10"/>
      <c r="AF52" s="10"/>
      <c r="AG52" s="10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  <c r="IV52" s="11"/>
    </row>
    <row r="53" spans="1:256" s="4" customFormat="1" ht="24.75" customHeight="1">
      <c r="A53" s="7">
        <v>50</v>
      </c>
      <c r="B53" s="15" t="s">
        <v>226</v>
      </c>
      <c r="C53" s="15" t="s">
        <v>238</v>
      </c>
      <c r="D53" s="7" t="s">
        <v>239</v>
      </c>
      <c r="E53" s="7" t="s">
        <v>240</v>
      </c>
      <c r="F53" s="15" t="s">
        <v>177</v>
      </c>
      <c r="G53" s="26">
        <f>IF('初评指标表'!G53&gt;='初评指标体系'!$D$23,$G$3,(0.6+0.4*('初评指标表'!G53-'初评指标体系'!$C$23)/'初评指标体系'!$E$23)*$G$3)</f>
        <v>4.222246990702041</v>
      </c>
      <c r="H53" s="26">
        <f>IF('初评指标表'!H53=0,0,IF('初评指标表'!H53&gt;='初评指标体系'!$D$24,$H$3,(0.6+0.4*('初评指标表'!H53-'初评指标体系'!$C$24)/'初评指标体系'!$E$24)*$H$3))</f>
        <v>8.44411338225587</v>
      </c>
      <c r="I53" s="26">
        <f>IF('初评指标表'!I53&lt;=0,0,IF('初评指标表'!I53&gt;='初评指标体系'!$D$25,$I$3,(0.6+0.4*('初评指标表'!I53-'初评指标体系'!$C$25)/'初评指标体系'!$E$25)*$I$3))</f>
        <v>5.577025861729108</v>
      </c>
      <c r="J53" s="26">
        <f>IF('初评指标表'!J53&lt;=0,0,IF('初评指标表'!J53&gt;='初评指标体系'!$D$26,$J$3,(0.6+0.4*('初评指标表'!J53-'初评指标体系'!$C$26)/'初评指标体系'!$E$26)*$J$3))</f>
        <v>3.195686579575632</v>
      </c>
      <c r="K53" s="26">
        <f>IF('初评指标表'!K53&lt;=0,0,IF('初评指标表'!K53&gt;='初评指标体系'!$D$27,$K$3,(0.6+0.4*('初评指标表'!K53-'初评指标体系'!$C$27)/'初评指标体系'!$E$27)*$K$3))</f>
        <v>2.6500624149129384</v>
      </c>
      <c r="L53" s="28">
        <f>IF('指标排序及赋值'!L53=0,0,IF('指标排序及赋值'!L53=1,$L$3*0.6,IF('指标排序及赋值'!L53=2,$L$3*0.8,$L$3)))</f>
        <v>10</v>
      </c>
      <c r="M53" s="29">
        <f>IF('指标排序及赋值'!M53=0,0,IF('指标排序及赋值'!M53=1,$M$3*0.6,IF('指标排序及赋值'!M53=2,$M$3*0.8,$M$3)))</f>
        <v>2</v>
      </c>
      <c r="N53" s="28">
        <f>IF('指标排序及赋值'!N53=0,0,$N$3)</f>
        <v>1</v>
      </c>
      <c r="O53" s="28">
        <f>IF('指标排序及赋值'!O53=0,0,$O$3)</f>
        <v>1</v>
      </c>
      <c r="P53" s="26">
        <f>IF('初评指标表'!P53=0,0,IF('初评指标表'!P53&gt;='初评指标体系'!$D$32,$P$3,(0.6+0.4*('初评指标表'!P53-'初评指标体系'!$C$32)/'初评指标体系'!$E$32)*$P$3))</f>
        <v>5.540978634086479</v>
      </c>
      <c r="Q53" s="26">
        <f>IF('初评指标表'!Q53=0,0,IF('初评指标表'!Q53&gt;='初评指标体系'!$D$33,$Q$3,(0.6+0.4*('初评指标表'!Q53-'初评指标体系'!$C$33)/'初评指标体系'!$E$33)*$Q$3))</f>
        <v>3.7094771682559218</v>
      </c>
      <c r="R53" s="26">
        <f>IF('初评指标表'!R53=0,0,IF('初评指标表'!R53&gt;='初评指标体系'!$D$34,$R$3,(0.6+0.4*('初评指标表'!R53-'初评指标体系'!$C$34)/'初评指标体系'!$E$34)*$R$3))</f>
        <v>11.488892797044619</v>
      </c>
      <c r="S53" s="26">
        <f>IF('初评指标表'!S53=0,0,IF('初评指标表'!S53&gt;='初评指标体系'!$D$35,$S$3,(0.6+0.4*('初评指标表'!S53-'初评指标体系'!$C$35)/'初评指标体系'!$E$35)*$S$3))</f>
        <v>9.275878590981755</v>
      </c>
      <c r="T53" s="32">
        <f>IF('指标排序及赋值'!T53=0,0,IF('指标排序及赋值'!T53=1,$T$3*0.6,IF('指标排序及赋值'!T53=2,$T$3*0.8,$T$3)))</f>
        <v>4</v>
      </c>
      <c r="U53" s="32">
        <f>IF('指标排序及赋值'!U53=0,0,IF('指标排序及赋值'!U53=1,$U$3*0.8,$U$3))</f>
        <v>2</v>
      </c>
      <c r="V53" s="32">
        <f>IF('指标排序及赋值'!V53=0,0,IF('指标排序及赋值'!V53=1,$V$3*0.6,IF('指标排序及赋值'!V53=2,$V$3*0.8,$V$3)))</f>
        <v>1.6</v>
      </c>
      <c r="W53" s="32">
        <f>IF('指标排序及赋值'!W53=0,0,IF('指标排序及赋值'!W53=1,$W$3*0.4,IF('指标排序及赋值'!W53=2,$W$3*0.6,IF('指标排序及赋值'!W53=3,$W$3*0.8,$W$3))))</f>
        <v>1.6</v>
      </c>
      <c r="X53" s="32">
        <f>IF('指标排序及赋值'!X53=0,0,IF('指标排序及赋值'!X53=1,$X$3*0.6,IF('指标排序及赋值'!X53=2,$X$3*0.8,$X$3)))</f>
        <v>4</v>
      </c>
      <c r="Y53" s="35">
        <f t="shared" si="2"/>
        <v>81.30436241954436</v>
      </c>
      <c r="Z53" s="36" t="e">
        <f t="shared" si="1"/>
        <v>#N/A</v>
      </c>
      <c r="AA53" s="10"/>
      <c r="AB53" s="10"/>
      <c r="AC53" s="10"/>
      <c r="AD53" s="10"/>
      <c r="AE53" s="10"/>
      <c r="AF53" s="10"/>
      <c r="AG53" s="10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  <c r="IV53" s="11"/>
    </row>
    <row r="54" spans="1:256" s="4" customFormat="1" ht="24.75" customHeight="1">
      <c r="A54" s="7">
        <v>51</v>
      </c>
      <c r="B54" s="15" t="s">
        <v>226</v>
      </c>
      <c r="C54" s="15" t="s">
        <v>241</v>
      </c>
      <c r="D54" s="7" t="s">
        <v>242</v>
      </c>
      <c r="E54" s="7" t="s">
        <v>243</v>
      </c>
      <c r="F54" s="15" t="s">
        <v>177</v>
      </c>
      <c r="G54" s="26">
        <f>IF('初评指标表'!G54&gt;='初评指标体系'!$D$23,$G$3,(0.6+0.4*('初评指标表'!G54-'初评指标体系'!$C$23)/'初评指标体系'!$E$23)*$G$3)</f>
        <v>4.770647430280705</v>
      </c>
      <c r="H54" s="26">
        <f>IF('初评指标表'!H54=0,0,IF('初评指标表'!H54&gt;='初评指标体系'!$D$24,$H$3,(0.6+0.4*('初评指标表'!H54-'初评指标体系'!$C$24)/'初评指标体系'!$E$24)*$H$3))</f>
        <v>9.528317089497792</v>
      </c>
      <c r="I54" s="26">
        <f>IF('初评指标表'!I54&lt;=0,0,IF('初评指标表'!I54&gt;='初评指标体系'!$D$25,$I$3,(0.6+0.4*('初评指标表'!I54-'初评指标体系'!$C$25)/'初评指标体系'!$E$25)*$I$3))</f>
        <v>4.7988791395239145</v>
      </c>
      <c r="J54" s="26">
        <f>IF('初评指标表'!J54&lt;=0,0,IF('初评指标表'!J54&gt;='初评指标体系'!$D$26,$J$3,(0.6+0.4*('初评指标表'!J54-'初评指标体系'!$C$26)/'初评指标体系'!$E$26)*$J$3))</f>
        <v>2.6205638563266183</v>
      </c>
      <c r="K54" s="26">
        <f>IF('初评指标表'!K54&lt;=0,0,IF('初评指标表'!K54&gt;='初评指标体系'!$D$27,$K$3,(0.6+0.4*('初评指标表'!K54-'初评指标体系'!$C$27)/'初评指标体系'!$E$27)*$K$3))</f>
        <v>2.8439529890754143</v>
      </c>
      <c r="L54" s="28">
        <f>IF('指标排序及赋值'!L54=0,0,IF('指标排序及赋值'!L54=1,$L$3*0.6,IF('指标排序及赋值'!L54=2,$L$3*0.8,$L$3)))</f>
        <v>10</v>
      </c>
      <c r="M54" s="29">
        <f>IF('指标排序及赋值'!M54=0,0,IF('指标排序及赋值'!M54=1,$M$3*0.6,IF('指标排序及赋值'!M54=2,$M$3*0.8,$M$3)))</f>
        <v>2</v>
      </c>
      <c r="N54" s="28">
        <f>IF('指标排序及赋值'!N54=0,0,$N$3)</f>
        <v>1</v>
      </c>
      <c r="O54" s="28">
        <f>IF('指标排序及赋值'!O54=0,0,$O$3)</f>
        <v>0</v>
      </c>
      <c r="P54" s="26">
        <f>IF('初评指标表'!P54=0,0,IF('初评指标表'!P54&gt;='初评指标体系'!$D$32,$P$3,(0.6+0.4*('初评指标表'!P54-'初评指标体系'!$C$32)/'初评指标体系'!$E$32)*$P$3))</f>
        <v>5.310975052580525</v>
      </c>
      <c r="Q54" s="26">
        <f>IF('初评指标表'!Q54=0,0,IF('初评指标表'!Q54&gt;='初评指标体系'!$D$33,$Q$3,(0.6+0.4*('初评指标表'!Q54-'初评指标体系'!$C$33)/'初评指标体系'!$E$33)*$Q$3))</f>
        <v>3.7196040167707203</v>
      </c>
      <c r="R54" s="26">
        <f>IF('初评指标表'!R54=0,0,IF('初评指标表'!R54&gt;='初评指标体系'!$D$34,$R$3,(0.6+0.4*('初评指标表'!R54-'初评指标体系'!$C$34)/'初评指标体系'!$E$34)*$R$3))</f>
        <v>10.466932542992877</v>
      </c>
      <c r="S54" s="26">
        <f>IF('初评指标表'!S54=0,0,IF('初评指标表'!S54&gt;='初评指标体系'!$D$35,$S$3,(0.6+0.4*('初评指标表'!S54-'初评指标体系'!$C$35)/'初评指标体系'!$E$35)*$S$3))</f>
        <v>10.165735158747356</v>
      </c>
      <c r="T54" s="32">
        <f>IF('指标排序及赋值'!T54=0,0,IF('指标排序及赋值'!T54=1,$T$3*0.6,IF('指标排序及赋值'!T54=2,$T$3*0.8,$T$3)))</f>
        <v>4</v>
      </c>
      <c r="U54" s="32">
        <f>IF('指标排序及赋值'!U54=0,0,IF('指标排序及赋值'!U54=1,$U$3*0.8,$U$3))</f>
        <v>2</v>
      </c>
      <c r="V54" s="32">
        <f>IF('指标排序及赋值'!V54=0,0,IF('指标排序及赋值'!V54=1,$V$3*0.6,IF('指标排序及赋值'!V54=2,$V$3*0.8,$V$3)))</f>
        <v>1.6</v>
      </c>
      <c r="W54" s="32">
        <f>IF('指标排序及赋值'!W54=0,0,IF('指标排序及赋值'!W54=1,$W$3*0.4,IF('指标排序及赋值'!W54=2,$W$3*0.6,IF('指标排序及赋值'!W54=3,$W$3*0.8,$W$3))))</f>
        <v>0.8</v>
      </c>
      <c r="X54" s="32">
        <f>IF('指标排序及赋值'!X54=0,0,IF('指标排序及赋值'!X54=1,$X$3*0.6,IF('指标排序及赋值'!X54=2,$X$3*0.8,$X$3)))</f>
        <v>4</v>
      </c>
      <c r="Y54" s="35">
        <f t="shared" si="2"/>
        <v>79.62560727579591</v>
      </c>
      <c r="Z54" s="36" t="e">
        <f t="shared" si="1"/>
        <v>#N/A</v>
      </c>
      <c r="AA54" s="10"/>
      <c r="AB54" s="10"/>
      <c r="AC54" s="10"/>
      <c r="AD54" s="10"/>
      <c r="AE54" s="10"/>
      <c r="AF54" s="10"/>
      <c r="AG54" s="10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  <c r="IV54" s="11"/>
    </row>
    <row r="55" spans="1:256" s="4" customFormat="1" ht="24.75" customHeight="1">
      <c r="A55" s="7">
        <v>52</v>
      </c>
      <c r="B55" s="15" t="s">
        <v>226</v>
      </c>
      <c r="C55" s="15" t="s">
        <v>244</v>
      </c>
      <c r="D55" s="7" t="s">
        <v>245</v>
      </c>
      <c r="E55" s="7">
        <v>15819430022</v>
      </c>
      <c r="F55" s="15" t="s">
        <v>187</v>
      </c>
      <c r="G55" s="26">
        <f>IF('初评指标表'!G55&gt;='初评指标体系'!$D$23,$G$3,(0.6+0.4*('初评指标表'!G55-'初评指标体系'!$C$23)/'初评指标体系'!$E$23)*$G$3)</f>
        <v>4.084255275926621</v>
      </c>
      <c r="H55" s="26">
        <f>IF('初评指标表'!H55=0,0,IF('初评指标表'!H55&gt;='初评指标体系'!$D$24,$H$3,(0.6+0.4*('初评指标表'!H55-'初评指标体系'!$C$24)/'初评指标体系'!$E$24)*$H$3))</f>
        <v>7.703683639000715</v>
      </c>
      <c r="I55" s="26">
        <f>IF('初评指标表'!I55&lt;=0,0,IF('初评指标表'!I55&gt;='初评指标体系'!$D$25,$I$3,(0.6+0.4*('初评指标表'!I55-'初评指标体系'!$C$25)/'初评指标体系'!$E$25)*$I$3))</f>
        <v>3.668668553402343</v>
      </c>
      <c r="J55" s="26">
        <f>IF('初评指标表'!J55&lt;=0,0,IF('初评指标表'!J55&gt;='初评指标体系'!$D$26,$J$3,(0.6+0.4*('初评指标表'!J55-'初评指标体系'!$C$26)/'初评指标体系'!$E$26)*$J$3))</f>
        <v>2.600820837468816</v>
      </c>
      <c r="K55" s="26">
        <f>IF('初评指标表'!K55&lt;=0,0,IF('初评指标表'!K55&gt;='初评指标体系'!$D$27,$K$3,(0.6+0.4*('初评指标表'!K55-'初评指标体系'!$C$27)/'初评指标体系'!$E$27)*$K$3))</f>
        <v>4</v>
      </c>
      <c r="L55" s="28">
        <f>IF('指标排序及赋值'!L55=0,0,IF('指标排序及赋值'!L55=1,$L$3*0.6,IF('指标排序及赋值'!L55=2,$L$3*0.8,$L$3)))</f>
        <v>10</v>
      </c>
      <c r="M55" s="29">
        <f>IF('指标排序及赋值'!M55=0,0,IF('指标排序及赋值'!M55=1,$M$3*0.6,IF('指标排序及赋值'!M55=2,$M$3*0.8,$M$3)))</f>
        <v>1.6</v>
      </c>
      <c r="N55" s="28">
        <f>IF('指标排序及赋值'!N55=0,0,$N$3)</f>
        <v>0</v>
      </c>
      <c r="O55" s="28">
        <f>IF('指标排序及赋值'!O55=0,0,$O$3)</f>
        <v>0</v>
      </c>
      <c r="P55" s="26">
        <f>IF('初评指标表'!P55=0,0,IF('初评指标表'!P55&gt;='初评指标体系'!$D$32,$P$3,(0.6+0.4*('初评指标表'!P55-'初评指标体系'!$C$32)/'初评指标体系'!$E$32)*$P$3))</f>
        <v>4.8</v>
      </c>
      <c r="Q55" s="26">
        <f>IF('初评指标表'!Q55=0,0,IF('初评指标表'!Q55&gt;='初评指标体系'!$D$33,$Q$3,(0.6+0.4*('初评指标表'!Q55-'初评指标体系'!$C$33)/'初评指标体系'!$E$33)*$Q$3))</f>
        <v>3</v>
      </c>
      <c r="R55" s="26">
        <f>IF('初评指标表'!R55=0,0,IF('初评指标表'!R55&gt;='初评指标体系'!$D$34,$R$3,(0.6+0.4*('初评指标表'!R55-'初评指标体系'!$C$34)/'初评指标体系'!$E$34)*$R$3))</f>
        <v>9.711421709273203</v>
      </c>
      <c r="S55" s="26">
        <f>IF('初评指标表'!S55=0,0,IF('初评指标表'!S55&gt;='初评指标体系'!$D$35,$S$3,(0.6+0.4*('初评指标表'!S55-'初评指标体系'!$C$35)/'初评指标体系'!$E$35)*$S$3))</f>
        <v>8.424832128917043</v>
      </c>
      <c r="T55" s="32">
        <f>IF('指标排序及赋值'!T55=0,0,IF('指标排序及赋值'!T55=1,$T$3*0.6,IF('指标排序及赋值'!T55=2,$T$3*0.8,$T$3)))</f>
        <v>4</v>
      </c>
      <c r="U55" s="32">
        <f>IF('指标排序及赋值'!U55=0,0,IF('指标排序及赋值'!U55=1,$U$3*0.8,$U$3))</f>
        <v>2</v>
      </c>
      <c r="V55" s="32">
        <f>IF('指标排序及赋值'!V55=0,0,IF('指标排序及赋值'!V55=1,$V$3*0.6,IF('指标排序及赋值'!V55=2,$V$3*0.8,$V$3)))</f>
        <v>1.6</v>
      </c>
      <c r="W55" s="32">
        <f>IF('指标排序及赋值'!W55=0,0,IF('指标排序及赋值'!W55=1,$W$3*0.4,IF('指标排序及赋值'!W55=2,$W$3*0.6,IF('指标排序及赋值'!W55=3,$W$3*0.8,$W$3))))</f>
        <v>2</v>
      </c>
      <c r="X55" s="32">
        <f>IF('指标排序及赋值'!X55=0,0,IF('指标排序及赋值'!X55=1,$X$3*0.6,IF('指标排序及赋值'!X55=2,$X$3*0.8,$X$3)))</f>
        <v>3.2</v>
      </c>
      <c r="Y55" s="35">
        <f t="shared" si="2"/>
        <v>72.39368214398874</v>
      </c>
      <c r="Z55" s="36" t="e">
        <f t="shared" si="1"/>
        <v>#N/A</v>
      </c>
      <c r="AA55" s="10"/>
      <c r="AB55" s="10"/>
      <c r="AC55" s="10"/>
      <c r="AD55" s="10"/>
      <c r="AE55" s="10"/>
      <c r="AF55" s="10"/>
      <c r="AG55" s="10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s="4" customFormat="1" ht="24.75" customHeight="1">
      <c r="A56" s="7">
        <v>53</v>
      </c>
      <c r="B56" s="15" t="s">
        <v>226</v>
      </c>
      <c r="C56" s="15" t="s">
        <v>246</v>
      </c>
      <c r="D56" s="7" t="s">
        <v>247</v>
      </c>
      <c r="E56" s="7" t="s">
        <v>248</v>
      </c>
      <c r="F56" s="15" t="s">
        <v>195</v>
      </c>
      <c r="G56" s="26">
        <f>IF('初评指标表'!G56&gt;='初评指标体系'!$D$23,$G$3,(0.6+0.4*('初评指标表'!G56-'初评指标体系'!$C$23)/'初评指标体系'!$E$23)*$G$3)</f>
        <v>3.898254013766924</v>
      </c>
      <c r="H56" s="26">
        <f>IF('初评指标表'!H56=0,0,IF('初评指标表'!H56&gt;='初评指标体系'!$D$24,$H$3,(0.6+0.4*('初评指标表'!H56-'初评指标体系'!$C$24)/'初评指标体系'!$E$24)*$H$3))</f>
        <v>7.597488395581237</v>
      </c>
      <c r="I56" s="26">
        <f>IF('初评指标表'!I56&lt;=0,0,IF('初评指标表'!I56&gt;='初评指标体系'!$D$25,$I$3,(0.6+0.4*('初评指标表'!I56-'初评指标体系'!$C$25)/'初评指标体系'!$E$25)*$I$3))</f>
        <v>6</v>
      </c>
      <c r="J56" s="26">
        <f>IF('初评指标表'!J56&lt;=0,0,IF('初评指标表'!J56&gt;='初评指标体系'!$D$26,$J$3,(0.6+0.4*('初评指标表'!J56-'初评指标体系'!$C$26)/'初评指标体系'!$E$26)*$J$3))</f>
        <v>3.127659003728641</v>
      </c>
      <c r="K56" s="26">
        <f>IF('初评指标表'!K56&lt;=0,0,IF('初评指标表'!K56&gt;='初评指标体系'!$D$27,$K$3,(0.6+0.4*('初评指标表'!K56-'初评指标体系'!$C$27)/'初评指标体系'!$E$27)*$K$3))</f>
        <v>2.4620089879906777</v>
      </c>
      <c r="L56" s="28">
        <f>IF('指标排序及赋值'!L56=0,0,IF('指标排序及赋值'!L56=1,$L$3*0.6,IF('指标排序及赋值'!L56=2,$L$3*0.8,$L$3)))</f>
        <v>10</v>
      </c>
      <c r="M56" s="29">
        <f>IF('指标排序及赋值'!M56=0,0,IF('指标排序及赋值'!M56=1,$M$3*0.6,IF('指标排序及赋值'!M56=2,$M$3*0.8,$M$3)))</f>
        <v>1.6</v>
      </c>
      <c r="N56" s="28">
        <f>IF('指标排序及赋值'!N56=0,0,$N$3)</f>
        <v>1</v>
      </c>
      <c r="O56" s="28">
        <f>IF('指标排序及赋值'!O56=0,0,$O$3)</f>
        <v>0</v>
      </c>
      <c r="P56" s="26">
        <f>IF('初评指标表'!P56=0,0,IF('初评指标表'!P56&gt;='初评指标体系'!$D$32,$P$3,(0.6+0.4*('初评指标表'!P56-'初评指标体系'!$C$32)/'初评指标体系'!$E$32)*$P$3))</f>
        <v>7.05524185520691</v>
      </c>
      <c r="Q56" s="26">
        <f>IF('初评指标表'!Q56=0,0,IF('初评指标表'!Q56&gt;='初评指标体系'!$D$33,$Q$3,(0.6+0.4*('初评指标表'!Q56-'初评指标体系'!$C$33)/'初评指标体系'!$E$33)*$Q$3))</f>
        <v>3.851956151641045</v>
      </c>
      <c r="R56" s="26">
        <f>IF('初评指标表'!R56=0,0,IF('初评指标表'!R56&gt;='初评指标体系'!$D$34,$R$3,(0.6+0.4*('初评指标表'!R56-'初评指标体系'!$C$34)/'初评指标体系'!$E$34)*$R$3))</f>
        <v>14.144743847773118</v>
      </c>
      <c r="S56" s="26">
        <f>IF('初评指标表'!S56=0,0,IF('初评指标表'!S56&gt;='初评指标体系'!$D$35,$S$3,(0.6+0.4*('初评指标表'!S56-'初评指标体系'!$C$35)/'初评指标体系'!$E$35)*$S$3))</f>
        <v>7.781492229224618</v>
      </c>
      <c r="T56" s="32">
        <f>IF('指标排序及赋值'!T56=0,0,IF('指标排序及赋值'!T56=1,$T$3*0.6,IF('指标排序及赋值'!T56=2,$T$3*0.8,$T$3)))</f>
        <v>3.2</v>
      </c>
      <c r="U56" s="32">
        <f>IF('指标排序及赋值'!U56=0,0,IF('指标排序及赋值'!U56=1,$U$3*0.8,$U$3))</f>
        <v>2</v>
      </c>
      <c r="V56" s="32">
        <f>IF('指标排序及赋值'!V56=0,0,IF('指标排序及赋值'!V56=1,$V$3*0.6,IF('指标排序及赋值'!V56=2,$V$3*0.8,$V$3)))</f>
        <v>1.2</v>
      </c>
      <c r="W56" s="32">
        <f>IF('指标排序及赋值'!W56=0,0,IF('指标排序及赋值'!W56=1,$W$3*0.4,IF('指标排序及赋值'!W56=2,$W$3*0.6,IF('指标排序及赋值'!W56=3,$W$3*0.8,$W$3))))</f>
        <v>0.8</v>
      </c>
      <c r="X56" s="32">
        <f>IF('指标排序及赋值'!X56=0,0,IF('指标排序及赋值'!X56=1,$X$3*0.6,IF('指标排序及赋值'!X56=2,$X$3*0.8,$X$3)))</f>
        <v>3.2</v>
      </c>
      <c r="Y56" s="35">
        <f t="shared" si="2"/>
        <v>78.91884448491317</v>
      </c>
      <c r="Z56" s="36" t="e">
        <f t="shared" si="1"/>
        <v>#N/A</v>
      </c>
      <c r="AA56" s="10"/>
      <c r="AB56" s="10"/>
      <c r="AC56" s="10"/>
      <c r="AD56" s="10"/>
      <c r="AE56" s="10"/>
      <c r="AF56" s="10"/>
      <c r="AG56" s="10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s="4" customFormat="1" ht="24.75" customHeight="1">
      <c r="A57" s="7">
        <v>54</v>
      </c>
      <c r="B57" s="15" t="s">
        <v>226</v>
      </c>
      <c r="C57" s="15" t="s">
        <v>249</v>
      </c>
      <c r="D57" s="7" t="s">
        <v>250</v>
      </c>
      <c r="E57" s="7">
        <v>13824132542</v>
      </c>
      <c r="F57" s="15" t="s">
        <v>195</v>
      </c>
      <c r="G57" s="26">
        <f>IF('初评指标表'!G57&gt;='初评指标体系'!$D$23,$G$3,(0.6+0.4*('初评指标表'!G57-'初评指标体系'!$C$23)/'初评指标体系'!$E$23)*$G$3)</f>
        <v>6</v>
      </c>
      <c r="H57" s="26">
        <f>IF('初评指标表'!H57=0,0,IF('初评指标表'!H57&gt;='初评指标体系'!$D$24,$H$3,(0.6+0.4*('初评指标表'!H57-'初评指标体系'!$C$24)/'初评指标体系'!$E$24)*$H$3))</f>
        <v>11.320241008140801</v>
      </c>
      <c r="I57" s="26">
        <f>IF('初评指标表'!I57&lt;=0,0,IF('初评指标表'!I57&gt;='初评指标体系'!$D$25,$I$3,(0.6+0.4*('初评指标表'!I57-'初评指标体系'!$C$25)/'初评指标体系'!$E$25)*$I$3))</f>
        <v>4.500655969267475</v>
      </c>
      <c r="J57" s="26">
        <f>IF('初评指标表'!J57&lt;=0,0,IF('初评指标表'!J57&gt;='初评指标体系'!$D$26,$J$3,(0.6+0.4*('初评指标表'!J57-'初评指标体系'!$C$26)/'初评指标体系'!$E$26)*$J$3))</f>
        <v>0</v>
      </c>
      <c r="K57" s="26">
        <f>IF('初评指标表'!K57&lt;=0,0,IF('初评指标表'!K57&gt;='初评指标体系'!$D$27,$K$3,(0.6+0.4*('初评指标表'!K57-'初评指标体系'!$C$27)/'初评指标体系'!$E$27)*$K$3))</f>
        <v>2.407042518145319</v>
      </c>
      <c r="L57" s="28">
        <f>IF('指标排序及赋值'!L57=0,0,IF('指标排序及赋值'!L57=1,$L$3*0.6,IF('指标排序及赋值'!L57=2,$L$3*0.8,$L$3)))</f>
        <v>6</v>
      </c>
      <c r="M57" s="29">
        <f>IF('指标排序及赋值'!M57=0,0,IF('指标排序及赋值'!M57=1,$M$3*0.6,IF('指标排序及赋值'!M57=2,$M$3*0.8,$M$3)))</f>
        <v>1.6</v>
      </c>
      <c r="N57" s="28">
        <f>IF('指标排序及赋值'!N57=0,0,$N$3)</f>
        <v>1</v>
      </c>
      <c r="O57" s="28">
        <f>IF('指标排序及赋值'!O57=0,0,$O$3)</f>
        <v>0</v>
      </c>
      <c r="P57" s="26">
        <f>IF('初评指标表'!P57=0,0,IF('初评指标表'!P57&gt;='初评指标体系'!$D$32,$P$3,(0.6+0.4*('初评指标表'!P57-'初评指标体系'!$C$32)/'初评指标体系'!$E$32)*$P$3))</f>
        <v>6.05472773287072</v>
      </c>
      <c r="Q57" s="26">
        <f>IF('初评指标表'!Q57=0,0,IF('初评指标表'!Q57&gt;='初评指标体系'!$D$33,$Q$3,(0.6+0.4*('初评指标表'!Q57-'初评指标体系'!$C$33)/'初评指标体系'!$E$33)*$Q$3))</f>
        <v>4.057954523930443</v>
      </c>
      <c r="R57" s="26">
        <f>IF('初评指标表'!R57=0,0,IF('初评指标表'!R57&gt;='初评指标体系'!$D$34,$R$3,(0.6+0.4*('初评指标表'!R57-'初评指标体系'!$C$34)/'初评指标体系'!$E$34)*$R$3))</f>
        <v>11.146388824858809</v>
      </c>
      <c r="S57" s="26">
        <f>IF('初评指标表'!S57=0,0,IF('初评指标表'!S57&gt;='初评指标体系'!$D$35,$S$3,(0.6+0.4*('初评指标表'!S57-'初评指标体系'!$C$35)/'初评指标体系'!$E$35)*$S$3))</f>
        <v>10.887686774467088</v>
      </c>
      <c r="T57" s="32">
        <f>IF('指标排序及赋值'!T57=0,0,IF('指标排序及赋值'!T57=1,$T$3*0.6,IF('指标排序及赋值'!T57=2,$T$3*0.8,$T$3)))</f>
        <v>3.2</v>
      </c>
      <c r="U57" s="32">
        <f>IF('指标排序及赋值'!U57=0,0,IF('指标排序及赋值'!U57=1,$U$3*0.8,$U$3))</f>
        <v>2</v>
      </c>
      <c r="V57" s="32">
        <f>IF('指标排序及赋值'!V57=0,0,IF('指标排序及赋值'!V57=1,$V$3*0.6,IF('指标排序及赋值'!V57=2,$V$3*0.8,$V$3)))</f>
        <v>1.6</v>
      </c>
      <c r="W57" s="32">
        <f>IF('指标排序及赋值'!W57=0,0,IF('指标排序及赋值'!W57=1,$W$3*0.4,IF('指标排序及赋值'!W57=2,$W$3*0.6,IF('指标排序及赋值'!W57=3,$W$3*0.8,$W$3))))</f>
        <v>0.8</v>
      </c>
      <c r="X57" s="32">
        <f>IF('指标排序及赋值'!X57=0,0,IF('指标排序及赋值'!X57=1,$X$3*0.6,IF('指标排序及赋值'!X57=2,$X$3*0.8,$X$3)))</f>
        <v>4</v>
      </c>
      <c r="Y57" s="35">
        <f t="shared" si="2"/>
        <v>76.57469735168064</v>
      </c>
      <c r="Z57" s="36" t="e">
        <f t="shared" si="1"/>
        <v>#N/A</v>
      </c>
      <c r="AA57" s="10"/>
      <c r="AB57" s="10"/>
      <c r="AC57" s="10"/>
      <c r="AD57" s="10"/>
      <c r="AE57" s="10"/>
      <c r="AF57" s="10"/>
      <c r="AG57" s="10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256" s="4" customFormat="1" ht="24.75" customHeight="1">
      <c r="A58" s="7">
        <v>55</v>
      </c>
      <c r="B58" s="15" t="s">
        <v>251</v>
      </c>
      <c r="C58" s="15" t="s">
        <v>252</v>
      </c>
      <c r="D58" s="7" t="s">
        <v>253</v>
      </c>
      <c r="E58" s="7">
        <v>13592846848</v>
      </c>
      <c r="F58" s="15" t="s">
        <v>127</v>
      </c>
      <c r="G58" s="26">
        <f>IF('初评指标表'!G58&gt;='初评指标体系'!$D$23,$G$3,(0.6+0.4*('初评指标表'!G58-'初评指标体系'!$C$23)/'初评指标体系'!$E$23)*$G$3)</f>
        <v>3.926166436154555</v>
      </c>
      <c r="H58" s="26">
        <f>IF('初评指标表'!H58=0,0,IF('初评指标表'!H58&gt;='初评指标体系'!$D$24,$H$3,(0.6+0.4*('初评指标表'!H58-'初评指标体系'!$C$24)/'初评指标体系'!$E$24)*$H$3))</f>
        <v>7.942160592914566</v>
      </c>
      <c r="I58" s="26">
        <f>IF('初评指标表'!I58&lt;=0,0,IF('初评指标表'!I58&gt;='初评指标体系'!$D$25,$I$3,(0.6+0.4*('初评指标表'!I58-'初评指标体系'!$C$25)/'初评指标体系'!$E$25)*$I$3))</f>
        <v>4.214609179344226</v>
      </c>
      <c r="J58" s="26">
        <f>IF('初评指标表'!J58&lt;=0,0,IF('初评指标表'!J58&gt;='初评指标体系'!$D$26,$J$3,(0.6+0.4*('初评指标表'!J58-'初评指标体系'!$C$26)/'初评指标体系'!$E$26)*$J$3))</f>
        <v>2.662839668446042</v>
      </c>
      <c r="K58" s="26">
        <f>IF('初评指标表'!K58&lt;=0,0,IF('初评指标表'!K58&gt;='初评指标体系'!$D$27,$K$3,(0.6+0.4*('初评指标表'!K58-'初评指标体系'!$C$27)/'初评指标体系'!$E$27)*$K$3))</f>
        <v>2.5148351705146235</v>
      </c>
      <c r="L58" s="28">
        <f>IF('指标排序及赋值'!L58=0,0,IF('指标排序及赋值'!L58=1,$L$3*0.6,IF('指标排序及赋值'!L58=2,$L$3*0.8,$L$3)))</f>
        <v>8</v>
      </c>
      <c r="M58" s="29">
        <f>IF('指标排序及赋值'!M58=0,0,IF('指标排序及赋值'!M58=1,$M$3*0.6,IF('指标排序及赋值'!M58=2,$M$3*0.8,$M$3)))</f>
        <v>1.6</v>
      </c>
      <c r="N58" s="28">
        <f>IF('指标排序及赋值'!N58=0,0,$N$3)</f>
        <v>1</v>
      </c>
      <c r="O58" s="28">
        <f>IF('指标排序及赋值'!O58=0,0,$O$3)</f>
        <v>1</v>
      </c>
      <c r="P58" s="26">
        <f>IF('初评指标表'!P58=0,0,IF('初评指标表'!P58&gt;='初评指标体系'!$D$32,$P$3,(0.6+0.4*('初评指标表'!P58-'初评指标体系'!$C$32)/'初评指标体系'!$E$32)*$P$3))</f>
        <v>5.409761740189493</v>
      </c>
      <c r="Q58" s="26">
        <f>IF('初评指标表'!Q58=0,0,IF('初评指标表'!Q58&gt;='初评指标体系'!$D$33,$Q$3,(0.6+0.4*('初评指标表'!Q58-'初评指标体系'!$C$33)/'初评指标体系'!$E$33)*$Q$3))</f>
        <v>3.634387975119988</v>
      </c>
      <c r="R58" s="26">
        <f>IF('初评指标表'!R58=0,0,IF('初评指标表'!R58&gt;='初评指标体系'!$D$34,$R$3,(0.6+0.4*('初评指标表'!R58-'初评指标体系'!$C$34)/'初评指标体系'!$E$34)*$R$3))</f>
        <v>10.56360837906044</v>
      </c>
      <c r="S58" s="26">
        <f>IF('初评指标表'!S58=0,0,IF('初评指标表'!S58&gt;='初评指标体系'!$D$35,$S$3,(0.6+0.4*('初评指标表'!S58-'初评指标体系'!$C$35)/'初评指标体系'!$E$35)*$S$3))</f>
        <v>8.140659503509125</v>
      </c>
      <c r="T58" s="32">
        <f>IF('指标排序及赋值'!T58=0,0,IF('指标排序及赋值'!T58=1,$T$3*0.6,IF('指标排序及赋值'!T58=2,$T$3*0.8,$T$3)))</f>
        <v>4</v>
      </c>
      <c r="U58" s="32">
        <f>IF('指标排序及赋值'!U58=0,0,IF('指标排序及赋值'!U58=1,$U$3*0.8,$U$3))</f>
        <v>2</v>
      </c>
      <c r="V58" s="32">
        <f>IF('指标排序及赋值'!V58=0,0,IF('指标排序及赋值'!V58=1,$V$3*0.6,IF('指标排序及赋值'!V58=2,$V$3*0.8,$V$3)))</f>
        <v>1.6</v>
      </c>
      <c r="W58" s="32">
        <f>IF('指标排序及赋值'!W58=0,0,IF('指标排序及赋值'!W58=1,$W$3*0.4,IF('指标排序及赋值'!W58=2,$W$3*0.6,IF('指标排序及赋值'!W58=3,$W$3*0.8,$W$3))))</f>
        <v>0.8</v>
      </c>
      <c r="X58" s="32">
        <f>IF('指标排序及赋值'!X58=0,0,IF('指标排序及赋值'!X58=1,$X$3*0.6,IF('指标排序及赋值'!X58=2,$X$3*0.8,$X$3)))</f>
        <v>4</v>
      </c>
      <c r="Y58" s="35">
        <f t="shared" si="2"/>
        <v>73.00902864525305</v>
      </c>
      <c r="Z58" s="36" t="e">
        <f t="shared" si="1"/>
        <v>#N/A</v>
      </c>
      <c r="AA58" s="10"/>
      <c r="AB58" s="10"/>
      <c r="AC58" s="10"/>
      <c r="AD58" s="10"/>
      <c r="AE58" s="10"/>
      <c r="AF58" s="10"/>
      <c r="AG58" s="10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s="4" customFormat="1" ht="24.75" customHeight="1">
      <c r="A59" s="7">
        <v>56</v>
      </c>
      <c r="B59" s="15" t="s">
        <v>251</v>
      </c>
      <c r="C59" s="15" t="s">
        <v>254</v>
      </c>
      <c r="D59" s="7" t="s">
        <v>255</v>
      </c>
      <c r="E59" s="7" t="s">
        <v>256</v>
      </c>
      <c r="F59" s="15" t="s">
        <v>207</v>
      </c>
      <c r="G59" s="26">
        <f>IF('初评指标表'!G59&gt;='初评指标体系'!$D$23,$G$3,(0.6+0.4*('初评指标表'!G59-'初评指标体系'!$C$23)/'初评指标体系'!$E$23)*$G$3)</f>
        <v>5.51404659591649</v>
      </c>
      <c r="H59" s="26">
        <f>IF('初评指标表'!H59=0,0,IF('初评指标表'!H59&gt;='初评指标体系'!$D$24,$H$3,(0.6+0.4*('初评指标表'!H59-'初评指标体系'!$C$24)/'初评指标体系'!$E$24)*$H$3))</f>
        <v>8.09540978124487</v>
      </c>
      <c r="I59" s="26">
        <f>IF('初评指标表'!I59&lt;=0,0,IF('初评指标表'!I59&gt;='初评指标体系'!$D$25,$I$3,(0.6+0.4*('初评指标表'!I59-'初评指标体系'!$C$25)/'初评指标体系'!$E$25)*$I$3))</f>
        <v>3.75973646016522</v>
      </c>
      <c r="J59" s="26">
        <f>IF('初评指标表'!J59&lt;=0,0,IF('初评指标表'!J59&gt;='初评指标体系'!$D$26,$J$3,(0.6+0.4*('初评指标表'!J59-'初评指标体系'!$C$26)/'初评指标体系'!$E$26)*$J$3))</f>
        <v>0</v>
      </c>
      <c r="K59" s="26">
        <f>IF('初评指标表'!K59&lt;=0,0,IF('初评指标表'!K59&gt;='初评指标体系'!$D$27,$K$3,(0.6+0.4*('初评指标表'!K59-'初评指标体系'!$C$27)/'初评指标体系'!$E$27)*$K$3))</f>
        <v>2.8059142462266795</v>
      </c>
      <c r="L59" s="28">
        <f>IF('指标排序及赋值'!L59=0,0,IF('指标排序及赋值'!L59=1,$L$3*0.6,IF('指标排序及赋值'!L59=2,$L$3*0.8,$L$3)))</f>
        <v>10</v>
      </c>
      <c r="M59" s="29">
        <f>IF('指标排序及赋值'!M59=0,0,IF('指标排序及赋值'!M59=1,$M$3*0.6,IF('指标排序及赋值'!M59=2,$M$3*0.8,$M$3)))</f>
        <v>1.6</v>
      </c>
      <c r="N59" s="28">
        <f>IF('指标排序及赋值'!N59=0,0,$N$3)</f>
        <v>1</v>
      </c>
      <c r="O59" s="28">
        <f>IF('指标排序及赋值'!O59=0,0,$O$3)</f>
        <v>1</v>
      </c>
      <c r="P59" s="26">
        <f>IF('初评指标表'!P59=0,0,IF('初评指标表'!P59&gt;='初评指标体系'!$D$32,$P$3,(0.6+0.4*('初评指标表'!P59-'初评指标体系'!$C$32)/'初评指标体系'!$E$32)*$P$3))</f>
        <v>5.662298543417703</v>
      </c>
      <c r="Q59" s="26">
        <f>IF('初评指标表'!Q59=0,0,IF('初评指标表'!Q59&gt;='初评指标体系'!$D$33,$Q$3,(0.6+0.4*('初评指标表'!Q59-'初评指标体系'!$C$33)/'初评指标体系'!$E$33)*$Q$3))</f>
        <v>3.873209330723231</v>
      </c>
      <c r="R59" s="26">
        <f>IF('初评指标表'!R59=0,0,IF('初评指标表'!R59&gt;='初评指标体系'!$D$34,$R$3,(0.6+0.4*('初评指标表'!R59-'初评指标体系'!$C$34)/'初评指标体系'!$E$34)*$R$3))</f>
        <v>10.419424293119278</v>
      </c>
      <c r="S59" s="26">
        <f>IF('初评指标表'!S59=0,0,IF('初评指标表'!S59&gt;='初评指标体系'!$D$35,$S$3,(0.6+0.4*('初评指标表'!S59-'初评指标体系'!$C$35)/'初评指标体系'!$E$35)*$S$3))</f>
        <v>7.9384276064880765</v>
      </c>
      <c r="T59" s="32">
        <f>IF('指标排序及赋值'!T59=0,0,IF('指标排序及赋值'!T59=1,$T$3*0.6,IF('指标排序及赋值'!T59=2,$T$3*0.8,$T$3)))</f>
        <v>4</v>
      </c>
      <c r="U59" s="32">
        <f>IF('指标排序及赋值'!U59=0,0,IF('指标排序及赋值'!U59=1,$U$3*0.8,$U$3))</f>
        <v>2</v>
      </c>
      <c r="V59" s="32">
        <f>IF('指标排序及赋值'!V59=0,0,IF('指标排序及赋值'!V59=1,$V$3*0.6,IF('指标排序及赋值'!V59=2,$V$3*0.8,$V$3)))</f>
        <v>1.6</v>
      </c>
      <c r="W59" s="32">
        <f>IF('指标排序及赋值'!W59=0,0,IF('指标排序及赋值'!W59=1,$W$3*0.4,IF('指标排序及赋值'!W59=2,$W$3*0.6,IF('指标排序及赋值'!W59=3,$W$3*0.8,$W$3))))</f>
        <v>0.8</v>
      </c>
      <c r="X59" s="32">
        <f>IF('指标排序及赋值'!X59=0,0,IF('指标排序及赋值'!X59=1,$X$3*0.6,IF('指标排序及赋值'!X59=2,$X$3*0.8,$X$3)))</f>
        <v>3.2</v>
      </c>
      <c r="Y59" s="35">
        <f t="shared" si="2"/>
        <v>73.26846685730155</v>
      </c>
      <c r="Z59" s="36" t="e">
        <f t="shared" si="1"/>
        <v>#N/A</v>
      </c>
      <c r="AA59" s="10"/>
      <c r="AB59" s="10"/>
      <c r="AC59" s="10"/>
      <c r="AD59" s="10"/>
      <c r="AE59" s="10"/>
      <c r="AF59" s="10"/>
      <c r="AG59" s="10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s="4" customFormat="1" ht="24.75" customHeight="1">
      <c r="A60" s="7">
        <v>57</v>
      </c>
      <c r="B60" s="15" t="s">
        <v>251</v>
      </c>
      <c r="C60" s="15" t="s">
        <v>257</v>
      </c>
      <c r="D60" s="7" t="s">
        <v>258</v>
      </c>
      <c r="E60" s="7">
        <v>13809650633</v>
      </c>
      <c r="F60" s="15" t="s">
        <v>166</v>
      </c>
      <c r="G60" s="26">
        <f>IF('初评指标表'!G60&gt;='初评指标体系'!$D$23,$G$3,(0.6+0.4*('初评指标表'!G60-'初评指标体系'!$C$23)/'初评指标体系'!$E$23)*$G$3)</f>
        <v>5.018054661948736</v>
      </c>
      <c r="H60" s="26">
        <f>IF('初评指标表'!H60=0,0,IF('初评指标表'!H60&gt;='初评指标体系'!$D$24,$H$3,(0.6+0.4*('初评指标表'!H60-'初评指标体系'!$C$24)/'初评指标体系'!$E$24)*$H$3))</f>
        <v>12</v>
      </c>
      <c r="I60" s="26">
        <f>IF('初评指标表'!I60&lt;=0,0,IF('初评指标表'!I60&gt;='初评指标体系'!$D$25,$I$3,(0.6+0.4*('初评指标表'!I60-'初评指标体系'!$C$25)/'初评指标体系'!$E$25)*$I$3))</f>
        <v>4.491672546743952</v>
      </c>
      <c r="J60" s="26">
        <f>IF('初评指标表'!J60&lt;=0,0,IF('初评指标表'!J60&gt;='初评指标体系'!$D$26,$J$3,(0.6+0.4*('初评指标表'!J60-'初评指标体系'!$C$26)/'初评指标体系'!$E$26)*$J$3))</f>
        <v>3.363931435929075</v>
      </c>
      <c r="K60" s="26">
        <f>IF('初评指标表'!K60&lt;=0,0,IF('初评指标表'!K60&gt;='初评指标体系'!$D$27,$K$3,(0.6+0.4*('初评指标表'!K60-'初评指标体系'!$C$27)/'初评指标体系'!$E$27)*$K$3))</f>
        <v>3.0743257334892338</v>
      </c>
      <c r="L60" s="28">
        <f>IF('指标排序及赋值'!L60=0,0,IF('指标排序及赋值'!L60=1,$L$3*0.6,IF('指标排序及赋值'!L60=2,$L$3*0.8,$L$3)))</f>
        <v>10</v>
      </c>
      <c r="M60" s="29">
        <f>IF('指标排序及赋值'!M60=0,0,IF('指标排序及赋值'!M60=1,$M$3*0.6,IF('指标排序及赋值'!M60=2,$M$3*0.8,$M$3)))</f>
        <v>1.6</v>
      </c>
      <c r="N60" s="28">
        <f>IF('指标排序及赋值'!N60=0,0,$N$3)</f>
        <v>1</v>
      </c>
      <c r="O60" s="28">
        <f>IF('指标排序及赋值'!O60=0,0,$O$3)</f>
        <v>0</v>
      </c>
      <c r="P60" s="26">
        <f>IF('初评指标表'!P60=0,0,IF('初评指标表'!P60&gt;='初评指标体系'!$D$32,$P$3,(0.6+0.4*('初评指标表'!P60-'初评指标体系'!$C$32)/'初评指标体系'!$E$32)*$P$3))</f>
        <v>5.697828651985741</v>
      </c>
      <c r="Q60" s="26">
        <f>IF('初评指标表'!Q60=0,0,IF('初评指标表'!Q60&gt;='初评指标体系'!$D$33,$Q$3,(0.6+0.4*('初评指标表'!Q60-'初评指标体系'!$C$33)/'初评指标体系'!$E$33)*$Q$3))</f>
        <v>3.7286310051440164</v>
      </c>
      <c r="R60" s="26">
        <f>IF('初评指标表'!R60=0,0,IF('初评指标表'!R60&gt;='初评指标体系'!$D$34,$R$3,(0.6+0.4*('初评指标表'!R60-'初评指标体系'!$C$34)/'初评指标体系'!$E$34)*$R$3))</f>
        <v>10.378333952377638</v>
      </c>
      <c r="S60" s="26">
        <f>IF('初评指标表'!S60=0,0,IF('初评指标表'!S60&gt;='初评指标体系'!$D$35,$S$3,(0.6+0.4*('初评指标表'!S60-'初评指标体系'!$C$35)/'初评指标体系'!$E$35)*$S$3))</f>
        <v>11.83158516191646</v>
      </c>
      <c r="T60" s="32">
        <f>IF('指标排序及赋值'!T60=0,0,IF('指标排序及赋值'!T60=1,$T$3*0.6,IF('指标排序及赋值'!T60=2,$T$3*0.8,$T$3)))</f>
        <v>3.2</v>
      </c>
      <c r="U60" s="32">
        <f>IF('指标排序及赋值'!U60=0,0,IF('指标排序及赋值'!U60=1,$U$3*0.8,$U$3))</f>
        <v>2</v>
      </c>
      <c r="V60" s="32">
        <f>IF('指标排序及赋值'!V60=0,0,IF('指标排序及赋值'!V60=1,$V$3*0.6,IF('指标排序及赋值'!V60=2,$V$3*0.8,$V$3)))</f>
        <v>1.6</v>
      </c>
      <c r="W60" s="32">
        <f>IF('指标排序及赋值'!W60=0,0,IF('指标排序及赋值'!W60=1,$W$3*0.4,IF('指标排序及赋值'!W60=2,$W$3*0.6,IF('指标排序及赋值'!W60=3,$W$3*0.8,$W$3))))</f>
        <v>0.8</v>
      </c>
      <c r="X60" s="32">
        <f>IF('指标排序及赋值'!X60=0,0,IF('指标排序及赋值'!X60=1,$X$3*0.6,IF('指标排序及赋值'!X60=2,$X$3*0.8,$X$3)))</f>
        <v>4</v>
      </c>
      <c r="Y60" s="35">
        <f t="shared" si="2"/>
        <v>83.78436314953485</v>
      </c>
      <c r="Z60" s="36" t="e">
        <f t="shared" si="1"/>
        <v>#N/A</v>
      </c>
      <c r="AA60" s="10"/>
      <c r="AB60" s="10"/>
      <c r="AC60" s="10"/>
      <c r="AD60" s="10"/>
      <c r="AE60" s="10"/>
      <c r="AF60" s="10"/>
      <c r="AG60" s="10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s="4" customFormat="1" ht="24.75" customHeight="1">
      <c r="A61" s="7">
        <v>58</v>
      </c>
      <c r="B61" s="15" t="s">
        <v>251</v>
      </c>
      <c r="C61" s="15" t="s">
        <v>259</v>
      </c>
      <c r="D61" s="7" t="s">
        <v>260</v>
      </c>
      <c r="E61" s="7">
        <v>18823923663</v>
      </c>
      <c r="F61" s="15" t="s">
        <v>166</v>
      </c>
      <c r="G61" s="26">
        <f>IF('初评指标表'!G61&gt;='初评指标体系'!$D$23,$G$3,(0.6+0.4*('初评指标表'!G61-'初评指标体系'!$C$23)/'初评指标体系'!$E$23)*$G$3)</f>
        <v>6</v>
      </c>
      <c r="H61" s="26">
        <f>IF('初评指标表'!H61=0,0,IF('初评指标表'!H61&gt;='初评指标体系'!$D$24,$H$3,(0.6+0.4*('初评指标表'!H61-'初评指标体系'!$C$24)/'初评指标体系'!$E$24)*$H$3))</f>
        <v>9.066031212498496</v>
      </c>
      <c r="I61" s="26">
        <f>IF('初评指标表'!I61&lt;=0,0,IF('初评指标表'!I61&gt;='初评指标体系'!$D$25,$I$3,(0.6+0.4*('初评指标表'!I61-'初评指标体系'!$C$25)/'初评指标体系'!$E$25)*$I$3))</f>
        <v>0</v>
      </c>
      <c r="J61" s="26">
        <f>IF('初评指标表'!J61&lt;=0,0,IF('初评指标表'!J61&gt;='初评指标体系'!$D$26,$J$3,(0.6+0.4*('初评指标表'!J61-'初评指标体系'!$C$26)/'初评指标体系'!$E$26)*$J$3))</f>
        <v>3.462646530218085</v>
      </c>
      <c r="K61" s="26">
        <f>IF('初评指标表'!K61&lt;=0,0,IF('初评指标表'!K61&gt;='初评指标体系'!$D$27,$K$3,(0.6+0.4*('初评指标表'!K61-'初评指标体系'!$C$27)/'初评指标体系'!$E$27)*$K$3))</f>
        <v>2.4141638377783816</v>
      </c>
      <c r="L61" s="28">
        <f>IF('指标排序及赋值'!L61=0,0,IF('指标排序及赋值'!L61=1,$L$3*0.6,IF('指标排序及赋值'!L61=2,$L$3*0.8,$L$3)))</f>
        <v>10</v>
      </c>
      <c r="M61" s="29">
        <f>IF('指标排序及赋值'!M61=0,0,IF('指标排序及赋值'!M61=1,$M$3*0.6,IF('指标排序及赋值'!M61=2,$M$3*0.8,$M$3)))</f>
        <v>1.6</v>
      </c>
      <c r="N61" s="28">
        <f>IF('指标排序及赋值'!N61=0,0,$N$3)</f>
        <v>1</v>
      </c>
      <c r="O61" s="28">
        <f>IF('指标排序及赋值'!O61=0,0,$O$3)</f>
        <v>1</v>
      </c>
      <c r="P61" s="26">
        <f>IF('初评指标表'!P61=0,0,IF('初评指标表'!P61&gt;='初评指标体系'!$D$32,$P$3,(0.6+0.4*('初评指标表'!P61-'初评指标体系'!$C$32)/'初评指标体系'!$E$32)*$P$3))</f>
        <v>5.660974942546531</v>
      </c>
      <c r="Q61" s="26">
        <f>IF('初评指标表'!Q61=0,0,IF('初评指标表'!Q61&gt;='初评指标体系'!$D$33,$Q$3,(0.6+0.4*('初评指标表'!Q61-'初评指标体系'!$C$33)/'初评指标体系'!$E$33)*$Q$3))</f>
        <v>3.7275408531796543</v>
      </c>
      <c r="R61" s="26">
        <f>IF('初评指标表'!R61=0,0,IF('初评指标表'!R61&gt;='初评指标体系'!$D$34,$R$3,(0.6+0.4*('初评指标表'!R61-'初评指标体系'!$C$34)/'初评指标体系'!$E$34)*$R$3))</f>
        <v>10.520060828057975</v>
      </c>
      <c r="S61" s="26">
        <f>IF('初评指标表'!S61=0,0,IF('初评指标表'!S61&gt;='初评指标体系'!$D$35,$S$3,(0.6+0.4*('初评指标表'!S61-'初评指标体系'!$C$35)/'初评指标体系'!$E$35)*$S$3))</f>
        <v>8.859356789881074</v>
      </c>
      <c r="T61" s="32">
        <f>IF('指标排序及赋值'!T61=0,0,IF('指标排序及赋值'!T61=1,$T$3*0.6,IF('指标排序及赋值'!T61=2,$T$3*0.8,$T$3)))</f>
        <v>3.2</v>
      </c>
      <c r="U61" s="32">
        <f>IF('指标排序及赋值'!U61=0,0,IF('指标排序及赋值'!U61=1,$U$3*0.8,$U$3))</f>
        <v>2</v>
      </c>
      <c r="V61" s="32">
        <f>IF('指标排序及赋值'!V61=0,0,IF('指标排序及赋值'!V61=1,$V$3*0.6,IF('指标排序及赋值'!V61=2,$V$3*0.8,$V$3)))</f>
        <v>1.6</v>
      </c>
      <c r="W61" s="32">
        <f>IF('指标排序及赋值'!W61=0,0,IF('指标排序及赋值'!W61=1,$W$3*0.4,IF('指标排序及赋值'!W61=2,$W$3*0.6,IF('指标排序及赋值'!W61=3,$W$3*0.8,$W$3))))</f>
        <v>0.8</v>
      </c>
      <c r="X61" s="32">
        <f>IF('指标排序及赋值'!X61=0,0,IF('指标排序及赋值'!X61=1,$X$3*0.6,IF('指标排序及赋值'!X61=2,$X$3*0.8,$X$3)))</f>
        <v>4</v>
      </c>
      <c r="Y61" s="35">
        <f t="shared" si="2"/>
        <v>74.91077499416019</v>
      </c>
      <c r="Z61" s="36" t="e">
        <f t="shared" si="1"/>
        <v>#N/A</v>
      </c>
      <c r="AA61" s="10"/>
      <c r="AB61" s="10"/>
      <c r="AC61" s="10"/>
      <c r="AD61" s="10"/>
      <c r="AE61" s="10"/>
      <c r="AF61" s="10"/>
      <c r="AG61" s="10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s="4" customFormat="1" ht="24.75" customHeight="1">
      <c r="A62" s="7">
        <v>59</v>
      </c>
      <c r="B62" s="15" t="s">
        <v>251</v>
      </c>
      <c r="C62" s="15" t="s">
        <v>261</v>
      </c>
      <c r="D62" s="7" t="s">
        <v>262</v>
      </c>
      <c r="E62" s="7">
        <v>13727679590</v>
      </c>
      <c r="F62" s="15" t="s">
        <v>166</v>
      </c>
      <c r="G62" s="26">
        <f>IF('初评指标表'!G62&gt;='初评指标体系'!$D$23,$G$3,(0.6+0.4*('初评指标表'!G62-'初评指标体系'!$C$23)/'初评指标体系'!$E$23)*$G$3)</f>
        <v>4.5169197019570415</v>
      </c>
      <c r="H62" s="26">
        <f>IF('初评指标表'!H62=0,0,IF('初评指标表'!H62&gt;='初评指标体系'!$D$24,$H$3,(0.6+0.4*('初评指标表'!H62-'初评指标体系'!$C$24)/'初评指标体系'!$E$24)*$H$3))</f>
        <v>9.545825746906758</v>
      </c>
      <c r="I62" s="26">
        <f>IF('初评指标表'!I62&lt;=0,0,IF('初评指标表'!I62&gt;='初评指标体系'!$D$25,$I$3,(0.6+0.4*('初评指标表'!I62-'初评指标体系'!$C$25)/'初评指标体系'!$E$25)*$I$3))</f>
        <v>5.186778414001978</v>
      </c>
      <c r="J62" s="26">
        <f>IF('初评指标表'!J62&lt;=0,0,IF('初评指标表'!J62&gt;='初评指标体系'!$D$26,$J$3,(0.6+0.4*('初评指标表'!J62-'初评指标体系'!$C$26)/'初评指标体系'!$E$26)*$J$3))</f>
        <v>2.9115587864481345</v>
      </c>
      <c r="K62" s="26">
        <f>IF('初评指标表'!K62&lt;=0,0,IF('初评指标表'!K62&gt;='初评指标体系'!$D$27,$K$3,(0.6+0.4*('初评指标表'!K62-'初评指标体系'!$C$27)/'初评指标体系'!$E$27)*$K$3))</f>
        <v>2.606672953760673</v>
      </c>
      <c r="L62" s="28">
        <f>IF('指标排序及赋值'!L62=0,0,IF('指标排序及赋值'!L62=1,$L$3*0.6,IF('指标排序及赋值'!L62=2,$L$3*0.8,$L$3)))</f>
        <v>10</v>
      </c>
      <c r="M62" s="29">
        <f>IF('指标排序及赋值'!M62=0,0,IF('指标排序及赋值'!M62=1,$M$3*0.6,IF('指标排序及赋值'!M62=2,$M$3*0.8,$M$3)))</f>
        <v>1.6</v>
      </c>
      <c r="N62" s="28">
        <f>IF('指标排序及赋值'!N62=0,0,$N$3)</f>
        <v>1</v>
      </c>
      <c r="O62" s="28">
        <f>IF('指标排序及赋值'!O62=0,0,$O$3)</f>
        <v>0</v>
      </c>
      <c r="P62" s="26">
        <f>IF('初评指标表'!P62=0,0,IF('初评指标表'!P62&gt;='初评指标体系'!$D$32,$P$3,(0.6+0.4*('初评指标表'!P62-'初评指标体系'!$C$32)/'初评指标体系'!$E$32)*$P$3))</f>
        <v>5.73227159245785</v>
      </c>
      <c r="Q62" s="26">
        <f>IF('初评指标表'!Q62=0,0,IF('初评指标表'!Q62&gt;='初评指标体系'!$D$33,$Q$3,(0.6+0.4*('初评指标表'!Q62-'初评指标体系'!$C$33)/'初评指标体系'!$E$33)*$Q$3))</f>
        <v>3.3594937475192315</v>
      </c>
      <c r="R62" s="26">
        <f>IF('初评指标表'!R62=0,0,IF('初评指标表'!R62&gt;='初评指标体系'!$D$34,$R$3,(0.6+0.4*('初评指标表'!R62-'初评指标体系'!$C$34)/'初评指标体系'!$E$34)*$R$3))</f>
        <v>10.690979853916193</v>
      </c>
      <c r="S62" s="26">
        <f>IF('初评指标表'!S62=0,0,IF('初评指标表'!S62&gt;='初评指标体系'!$D$35,$S$3,(0.6+0.4*('初评指标表'!S62-'初评指标体系'!$C$35)/'初评指标体系'!$E$35)*$S$3))</f>
        <v>9.359063926632087</v>
      </c>
      <c r="T62" s="32">
        <f>IF('指标排序及赋值'!T62=0,0,IF('指标排序及赋值'!T62=1,$T$3*0.6,IF('指标排序及赋值'!T62=2,$T$3*0.8,$T$3)))</f>
        <v>3.2</v>
      </c>
      <c r="U62" s="32">
        <f>IF('指标排序及赋值'!U62=0,0,IF('指标排序及赋值'!U62=1,$U$3*0.8,$U$3))</f>
        <v>1.6</v>
      </c>
      <c r="V62" s="32">
        <f>IF('指标排序及赋值'!V62=0,0,IF('指标排序及赋值'!V62=1,$V$3*0.6,IF('指标排序及赋值'!V62=2,$V$3*0.8,$V$3)))</f>
        <v>0</v>
      </c>
      <c r="W62" s="32">
        <f>IF('指标排序及赋值'!W62=0,0,IF('指标排序及赋值'!W62=1,$W$3*0.4,IF('指标排序及赋值'!W62=2,$W$3*0.6,IF('指标排序及赋值'!W62=3,$W$3*0.8,$W$3))))</f>
        <v>0</v>
      </c>
      <c r="X62" s="32">
        <f>IF('指标排序及赋值'!X62=0,0,IF('指标排序及赋值'!X62=1,$X$3*0.6,IF('指标排序及赋值'!X62=2,$X$3*0.8,$X$3)))</f>
        <v>3.2</v>
      </c>
      <c r="Y62" s="35">
        <f t="shared" si="2"/>
        <v>74.50956472359995</v>
      </c>
      <c r="Z62" s="36" t="e">
        <f t="shared" si="1"/>
        <v>#N/A</v>
      </c>
      <c r="AA62" s="10"/>
      <c r="AB62" s="10"/>
      <c r="AC62" s="10"/>
      <c r="AD62" s="10"/>
      <c r="AE62" s="10"/>
      <c r="AF62" s="10"/>
      <c r="AG62" s="10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s="4" customFormat="1" ht="24.75" customHeight="1">
      <c r="A63" s="7">
        <v>60</v>
      </c>
      <c r="B63" s="15" t="s">
        <v>251</v>
      </c>
      <c r="C63" s="15" t="s">
        <v>263</v>
      </c>
      <c r="D63" s="7" t="s">
        <v>264</v>
      </c>
      <c r="E63" s="7">
        <v>13790852400</v>
      </c>
      <c r="F63" s="15" t="s">
        <v>177</v>
      </c>
      <c r="G63" s="26">
        <f>IF('初评指标表'!G63&gt;='初评指标体系'!$D$23,$G$3,(0.6+0.4*('初评指标表'!G63-'初评指标体系'!$C$23)/'初评指标体系'!$E$23)*$G$3)</f>
        <v>4.01756982898235</v>
      </c>
      <c r="H63" s="26">
        <f>IF('初评指标表'!H63=0,0,IF('初评指标表'!H63&gt;='初评指标体系'!$D$24,$H$3,(0.6+0.4*('初评指标表'!H63-'初评指标体系'!$C$24)/'初评指标体系'!$E$24)*$H$3))</f>
        <v>7.533651771771753</v>
      </c>
      <c r="I63" s="26">
        <f>IF('初评指标表'!I63&lt;=0,0,IF('初评指标表'!I63&gt;='初评指标体系'!$D$25,$I$3,(0.6+0.4*('初评指标表'!I63-'初评指标体系'!$C$25)/'初评指标体系'!$E$25)*$I$3))</f>
        <v>5.943729460848716</v>
      </c>
      <c r="J63" s="26">
        <f>IF('初评指标表'!J63&lt;=0,0,IF('初评指标表'!J63&gt;='初评指标体系'!$D$26,$J$3,(0.6+0.4*('初评指标表'!J63-'初评指标体系'!$C$26)/'初评指标体系'!$E$26)*$J$3))</f>
        <v>2.566914348560852</v>
      </c>
      <c r="K63" s="26">
        <f>IF('初评指标表'!K63&lt;=0,0,IF('初评指标表'!K63&gt;='初评指标体系'!$D$27,$K$3,(0.6+0.4*('初评指标表'!K63-'初评指标体系'!$C$27)/'初评指标体系'!$E$27)*$K$3))</f>
        <v>2.6395555498805514</v>
      </c>
      <c r="L63" s="28">
        <f>IF('指标排序及赋值'!L63=0,0,IF('指标排序及赋值'!L63=1,$L$3*0.6,IF('指标排序及赋值'!L63=2,$L$3*0.8,$L$3)))</f>
        <v>8</v>
      </c>
      <c r="M63" s="29">
        <f>IF('指标排序及赋值'!M63=0,0,IF('指标排序及赋值'!M63=1,$M$3*0.6,IF('指标排序及赋值'!M63=2,$M$3*0.8,$M$3)))</f>
        <v>1.6</v>
      </c>
      <c r="N63" s="28">
        <f>IF('指标排序及赋值'!N63=0,0,$N$3)</f>
        <v>1</v>
      </c>
      <c r="O63" s="28">
        <f>IF('指标排序及赋值'!O63=0,0,$O$3)</f>
        <v>0</v>
      </c>
      <c r="P63" s="26">
        <f>IF('初评指标表'!P63=0,0,IF('初评指标表'!P63&gt;='初评指标体系'!$D$32,$P$3,(0.6+0.4*('初评指标表'!P63-'初评指标体系'!$C$32)/'初评指标体系'!$E$32)*$P$3))</f>
        <v>5.697628596447128</v>
      </c>
      <c r="Q63" s="26">
        <f>IF('初评指标表'!Q63=0,0,IF('初评指标表'!Q63&gt;='初评指标体系'!$D$33,$Q$3,(0.6+0.4*('初评指标表'!Q63-'初评指标体系'!$C$33)/'初评指标体系'!$E$33)*$Q$3))</f>
        <v>3.77113562236692</v>
      </c>
      <c r="R63" s="26">
        <f>IF('初评指标表'!R63=0,0,IF('初评指标表'!R63&gt;='初评指标体系'!$D$34,$R$3,(0.6+0.4*('初评指标表'!R63-'初评指标体系'!$C$34)/'初评指标体系'!$E$34)*$R$3))</f>
        <v>15</v>
      </c>
      <c r="S63" s="26">
        <f>IF('初评指标表'!S63=0,0,IF('初评指标表'!S63&gt;='初评指标体系'!$D$35,$S$3,(0.6+0.4*('初评指标表'!S63-'初评指标体系'!$C$35)/'初评指标体系'!$E$35)*$S$3))</f>
        <v>9.135094175686005</v>
      </c>
      <c r="T63" s="32">
        <f>IF('指标排序及赋值'!T63=0,0,IF('指标排序及赋值'!T63=1,$T$3*0.6,IF('指标排序及赋值'!T63=2,$T$3*0.8,$T$3)))</f>
        <v>4</v>
      </c>
      <c r="U63" s="32">
        <f>IF('指标排序及赋值'!U63=0,0,IF('指标排序及赋值'!U63=1,$U$3*0.8,$U$3))</f>
        <v>2</v>
      </c>
      <c r="V63" s="32">
        <f>IF('指标排序及赋值'!V63=0,0,IF('指标排序及赋值'!V63=1,$V$3*0.6,IF('指标排序及赋值'!V63=2,$V$3*0.8,$V$3)))</f>
        <v>1.6</v>
      </c>
      <c r="W63" s="32">
        <f>IF('指标排序及赋值'!W63=0,0,IF('指标排序及赋值'!W63=1,$W$3*0.4,IF('指标排序及赋值'!W63=2,$W$3*0.6,IF('指标排序及赋值'!W63=3,$W$3*0.8,$W$3))))</f>
        <v>0.8</v>
      </c>
      <c r="X63" s="32">
        <f>IF('指标排序及赋值'!X63=0,0,IF('指标排序及赋值'!X63=1,$X$3*0.6,IF('指标排序及赋值'!X63=2,$X$3*0.8,$X$3)))</f>
        <v>4</v>
      </c>
      <c r="Y63" s="35">
        <f t="shared" si="2"/>
        <v>79.30527935454425</v>
      </c>
      <c r="Z63" s="36" t="e">
        <f t="shared" si="1"/>
        <v>#N/A</v>
      </c>
      <c r="AA63" s="10"/>
      <c r="AB63" s="10"/>
      <c r="AC63" s="10"/>
      <c r="AD63" s="10"/>
      <c r="AE63" s="10"/>
      <c r="AF63" s="10"/>
      <c r="AG63" s="10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s="4" customFormat="1" ht="24.75" customHeight="1">
      <c r="A64" s="7">
        <v>61</v>
      </c>
      <c r="B64" s="15" t="s">
        <v>251</v>
      </c>
      <c r="C64" s="15" t="s">
        <v>265</v>
      </c>
      <c r="D64" s="7" t="s">
        <v>266</v>
      </c>
      <c r="E64" s="7">
        <v>13802719373</v>
      </c>
      <c r="F64" s="15" t="s">
        <v>177</v>
      </c>
      <c r="G64" s="26">
        <f>IF('初评指标表'!G64&gt;='初评指标体系'!$D$23,$G$3,(0.6+0.4*('初评指标表'!G64-'初评指标体系'!$C$23)/'初评指标体系'!$E$23)*$G$3)</f>
        <v>5.291683787894923</v>
      </c>
      <c r="H64" s="26">
        <f>IF('初评指标表'!H64=0,0,IF('初评指标表'!H64&gt;='初评指标体系'!$D$24,$H$3,(0.6+0.4*('初评指标表'!H64-'初评指标体系'!$C$24)/'初评指标体系'!$E$24)*$H$3))</f>
        <v>10.72118376964357</v>
      </c>
      <c r="I64" s="26">
        <f>IF('初评指标表'!I64&lt;=0,0,IF('初评指标表'!I64&gt;='初评指标体系'!$D$25,$I$3,(0.6+0.4*('初评指标表'!I64-'初评指标体系'!$C$25)/'初评指标体系'!$E$25)*$I$3))</f>
        <v>6</v>
      </c>
      <c r="J64" s="26">
        <f>IF('初评指标表'!J64&lt;=0,0,IF('初评指标表'!J64&gt;='初评指标体系'!$D$26,$J$3,(0.6+0.4*('初评指标表'!J64-'初评指标体系'!$C$26)/'初评指标体系'!$E$26)*$J$3))</f>
        <v>2.848896161377719</v>
      </c>
      <c r="K64" s="26">
        <f>IF('初评指标表'!K64&lt;=0,0,IF('初评指标表'!K64&gt;='初评指标体系'!$D$27,$K$3,(0.6+0.4*('初评指标表'!K64-'初评指标体系'!$C$27)/'初评指标体系'!$E$27)*$K$3))</f>
        <v>2.5758333591748706</v>
      </c>
      <c r="L64" s="28">
        <f>IF('指标排序及赋值'!L64=0,0,IF('指标排序及赋值'!L64=1,$L$3*0.6,IF('指标排序及赋值'!L64=2,$L$3*0.8,$L$3)))</f>
        <v>0</v>
      </c>
      <c r="M64" s="29">
        <f>IF('指标排序及赋值'!M64=0,0,IF('指标排序及赋值'!M64=1,$M$3*0.6,IF('指标排序及赋值'!M64=2,$M$3*0.8,$M$3)))</f>
        <v>1.6</v>
      </c>
      <c r="N64" s="28">
        <f>IF('指标排序及赋值'!N64=0,0,$N$3)</f>
        <v>1</v>
      </c>
      <c r="O64" s="28">
        <f>IF('指标排序及赋值'!O64=0,0,$O$3)</f>
        <v>0</v>
      </c>
      <c r="P64" s="26">
        <f>IF('初评指标表'!P64=0,0,IF('初评指标表'!P64&gt;='初评指标体系'!$D$32,$P$3,(0.6+0.4*('初评指标表'!P64-'初评指标体系'!$C$32)/'初评指标体系'!$E$32)*$P$3))</f>
        <v>5.398574787816734</v>
      </c>
      <c r="Q64" s="26">
        <f>IF('初评指标表'!Q64=0,0,IF('初评指标表'!Q64&gt;='初评指标体系'!$D$33,$Q$3,(0.6+0.4*('初评指标表'!Q64-'初评指标体系'!$C$33)/'初评指标体系'!$E$33)*$Q$3))</f>
        <v>3.763144379022962</v>
      </c>
      <c r="R64" s="26">
        <f>IF('初评指标表'!R64=0,0,IF('初评指标表'!R64&gt;='初评指标体系'!$D$34,$R$3,(0.6+0.4*('初评指标表'!R64-'初评指标体系'!$C$34)/'初评指标体系'!$E$34)*$R$3))</f>
        <v>11.046864772963705</v>
      </c>
      <c r="S64" s="26">
        <f>IF('初评指标表'!S64=0,0,IF('初评指标表'!S64&gt;='初评指标体系'!$D$35,$S$3,(0.6+0.4*('初评指标表'!S64-'初评指标体系'!$C$35)/'初评指标体系'!$E$35)*$S$3))</f>
        <v>12</v>
      </c>
      <c r="T64" s="32">
        <f>IF('指标排序及赋值'!T64=0,0,IF('指标排序及赋值'!T64=1,$T$3*0.6,IF('指标排序及赋值'!T64=2,$T$3*0.8,$T$3)))</f>
        <v>3.2</v>
      </c>
      <c r="U64" s="32">
        <f>IF('指标排序及赋值'!U64=0,0,IF('指标排序及赋值'!U64=1,$U$3*0.8,$U$3))</f>
        <v>2</v>
      </c>
      <c r="V64" s="32">
        <f>IF('指标排序及赋值'!V64=0,0,IF('指标排序及赋值'!V64=1,$V$3*0.6,IF('指标排序及赋值'!V64=2,$V$3*0.8,$V$3)))</f>
        <v>1.2</v>
      </c>
      <c r="W64" s="32">
        <f>IF('指标排序及赋值'!W64=0,0,IF('指标排序及赋值'!W64=1,$W$3*0.4,IF('指标排序及赋值'!W64=2,$W$3*0.6,IF('指标排序及赋值'!W64=3,$W$3*0.8,$W$3))))</f>
        <v>0</v>
      </c>
      <c r="X64" s="32">
        <f>IF('指标排序及赋值'!X64=0,0,IF('指标排序及赋值'!X64=1,$X$3*0.6,IF('指标排序及赋值'!X64=2,$X$3*0.8,$X$3)))</f>
        <v>3.2</v>
      </c>
      <c r="Y64" s="35">
        <f t="shared" si="2"/>
        <v>71.8461810178945</v>
      </c>
      <c r="Z64" s="36" t="e">
        <f t="shared" si="1"/>
        <v>#N/A</v>
      </c>
      <c r="AA64" s="10"/>
      <c r="AB64" s="10"/>
      <c r="AC64" s="10"/>
      <c r="AD64" s="10"/>
      <c r="AE64" s="10"/>
      <c r="AF64" s="10"/>
      <c r="AG64" s="10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s="4" customFormat="1" ht="24.75" customHeight="1">
      <c r="A65" s="7">
        <v>62</v>
      </c>
      <c r="B65" s="15" t="s">
        <v>251</v>
      </c>
      <c r="C65" s="15" t="s">
        <v>267</v>
      </c>
      <c r="D65" s="7" t="s">
        <v>268</v>
      </c>
      <c r="E65" s="7" t="s">
        <v>269</v>
      </c>
      <c r="F65" s="15" t="s">
        <v>182</v>
      </c>
      <c r="G65" s="26">
        <f>IF('初评指标表'!G65&gt;='初评指标体系'!$D$23,$G$3,(0.6+0.4*('初评指标表'!G65-'初评指标体系'!$C$23)/'初评指标体系'!$E$23)*$G$3)</f>
        <v>4.715522680992046</v>
      </c>
      <c r="H65" s="26">
        <f>IF('初评指标表'!H65=0,0,IF('初评指标表'!H65&gt;='初评指标体系'!$D$24,$H$3,(0.6+0.4*('初评指标表'!H65-'初评指标体系'!$C$24)/'初评指标体系'!$E$24)*$H$3))</f>
        <v>9.946708839003666</v>
      </c>
      <c r="I65" s="26">
        <f>IF('初评指标表'!I65&lt;=0,0,IF('初评指标表'!I65&gt;='初评指标体系'!$D$25,$I$3,(0.6+0.4*('初评指标表'!I65-'初评指标体系'!$C$25)/'初评指标体系'!$E$25)*$I$3))</f>
        <v>4.136117004658612</v>
      </c>
      <c r="J65" s="26">
        <f>IF('初评指标表'!J65&lt;=0,0,IF('初评指标表'!J65&gt;='初评指标体系'!$D$26,$J$3,(0.6+0.4*('初评指标表'!J65-'初评指标体系'!$C$26)/'初评指标体系'!$E$26)*$J$3))</f>
        <v>2.842029024383701</v>
      </c>
      <c r="K65" s="26">
        <f>IF('初评指标表'!K65&lt;=0,0,IF('初评指标表'!K65&gt;='初评指标体系'!$D$27,$K$3,(0.6+0.4*('初评指标表'!K65-'初评指标体系'!$C$27)/'初评指标体系'!$E$27)*$K$3))</f>
        <v>0</v>
      </c>
      <c r="L65" s="28">
        <f>IF('指标排序及赋值'!L65=0,0,IF('指标排序及赋值'!L65=1,$L$3*0.6,IF('指标排序及赋值'!L65=2,$L$3*0.8,$L$3)))</f>
        <v>10</v>
      </c>
      <c r="M65" s="29">
        <f>IF('指标排序及赋值'!M65=0,0,IF('指标排序及赋值'!M65=1,$M$3*0.6,IF('指标排序及赋值'!M65=2,$M$3*0.8,$M$3)))</f>
        <v>1.6</v>
      </c>
      <c r="N65" s="28">
        <f>IF('指标排序及赋值'!N65=0,0,$N$3)</f>
        <v>1</v>
      </c>
      <c r="O65" s="28">
        <f>IF('指标排序及赋值'!O65=0,0,$O$3)</f>
        <v>0</v>
      </c>
      <c r="P65" s="26">
        <f>IF('初评指标表'!P65=0,0,IF('初评指标表'!P65&gt;='初评指标体系'!$D$32,$P$3,(0.6+0.4*('初评指标表'!P65-'初评指标体系'!$C$32)/'初评指标体系'!$E$32)*$P$3))</f>
        <v>7.139977678690088</v>
      </c>
      <c r="Q65" s="26">
        <f>IF('初评指标表'!Q65=0,0,IF('初评指标表'!Q65&gt;='初评指标体系'!$D$33,$Q$3,(0.6+0.4*('初评指标表'!Q65-'初评指标体系'!$C$33)/'初评指标体系'!$E$33)*$Q$3))</f>
        <v>3.821088142771222</v>
      </c>
      <c r="R65" s="26">
        <f>IF('初评指标表'!R65=0,0,IF('初评指标表'!R65&gt;='初评指标体系'!$D$34,$R$3,(0.6+0.4*('初评指标表'!R65-'初评指标体系'!$C$34)/'初评指标体系'!$E$34)*$R$3))</f>
        <v>11.611072753514623</v>
      </c>
      <c r="S65" s="26">
        <f>IF('初评指标表'!S65=0,0,IF('初评指标表'!S65&gt;='初评指标体系'!$D$35,$S$3,(0.6+0.4*('初评指标表'!S65-'初评指标体系'!$C$35)/'初评指标体系'!$E$35)*$S$3))</f>
        <v>8.853742590635482</v>
      </c>
      <c r="T65" s="32">
        <f>IF('指标排序及赋值'!T65=0,0,IF('指标排序及赋值'!T65=1,$T$3*0.6,IF('指标排序及赋值'!T65=2,$T$3*0.8,$T$3)))</f>
        <v>3.2</v>
      </c>
      <c r="U65" s="32">
        <f>IF('指标排序及赋值'!U65=0,0,IF('指标排序及赋值'!U65=1,$U$3*0.8,$U$3))</f>
        <v>2</v>
      </c>
      <c r="V65" s="32">
        <f>IF('指标排序及赋值'!V65=0,0,IF('指标排序及赋值'!V65=1,$V$3*0.6,IF('指标排序及赋值'!V65=2,$V$3*0.8,$V$3)))</f>
        <v>1.6</v>
      </c>
      <c r="W65" s="32">
        <f>IF('指标排序及赋值'!W65=0,0,IF('指标排序及赋值'!W65=1,$W$3*0.4,IF('指标排序及赋值'!W65=2,$W$3*0.6,IF('指标排序及赋值'!W65=3,$W$3*0.8,$W$3))))</f>
        <v>1.2</v>
      </c>
      <c r="X65" s="32">
        <f>IF('指标排序及赋值'!X65=0,0,IF('指标排序及赋值'!X65=1,$X$3*0.6,IF('指标排序及赋值'!X65=2,$X$3*0.8,$X$3)))</f>
        <v>3.2</v>
      </c>
      <c r="Y65" s="35">
        <f t="shared" si="2"/>
        <v>76.86625871464943</v>
      </c>
      <c r="Z65" s="36" t="e">
        <f t="shared" si="1"/>
        <v>#N/A</v>
      </c>
      <c r="AA65" s="10"/>
      <c r="AB65" s="10"/>
      <c r="AC65" s="10"/>
      <c r="AD65" s="10"/>
      <c r="AE65" s="10"/>
      <c r="AF65" s="10"/>
      <c r="AG65" s="10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s="4" customFormat="1" ht="24.75" customHeight="1">
      <c r="A66" s="7">
        <v>63</v>
      </c>
      <c r="B66" s="15" t="s">
        <v>270</v>
      </c>
      <c r="C66" s="15" t="s">
        <v>271</v>
      </c>
      <c r="D66" s="7" t="s">
        <v>272</v>
      </c>
      <c r="E66" s="7" t="s">
        <v>273</v>
      </c>
      <c r="F66" s="15" t="s">
        <v>161</v>
      </c>
      <c r="G66" s="26">
        <f>IF('初评指标表'!G66&gt;='初评指标体系'!$D$23,$G$3,(0.6+0.4*('初评指标表'!G66-'初评指标体系'!$C$23)/'初评指标体系'!$E$23)*$G$3)</f>
        <v>4.5480136259609285</v>
      </c>
      <c r="H66" s="26">
        <f>IF('初评指标表'!H66=0,0,IF('初评指标表'!H66&gt;='初评指标体系'!$D$24,$H$3,(0.6+0.4*('初评指标表'!H66-'初评指标体系'!$C$24)/'初评指标体系'!$E$24)*$H$3))</f>
        <v>8.16275560649893</v>
      </c>
      <c r="I66" s="26">
        <f>IF('初评指标表'!I66&lt;=0,0,IF('初评指标表'!I66&gt;='初评指标体系'!$D$25,$I$3,(0.6+0.4*('初评指标表'!I66-'初评指标体系'!$C$25)/'初评指标体系'!$E$25)*$I$3))</f>
        <v>4.259238329992614</v>
      </c>
      <c r="J66" s="26">
        <f>IF('初评指标表'!J66&lt;=0,0,IF('初评指标表'!J66&gt;='初评指标体系'!$D$26,$J$3,(0.6+0.4*('初评指标表'!J66-'初评指标体系'!$C$26)/'初评指标体系'!$E$26)*$J$3))</f>
        <v>3.5894739665763566</v>
      </c>
      <c r="K66" s="26">
        <f>IF('初评指标表'!K66&lt;=0,0,IF('初评指标表'!K66&gt;='初评指标体系'!$D$27,$K$3,(0.6+0.4*('初评指标表'!K66-'初评指标体系'!$C$27)/'初评指标体系'!$E$27)*$K$3))</f>
        <v>3.726335080221252</v>
      </c>
      <c r="L66" s="28">
        <f>IF('指标排序及赋值'!L66=0,0,IF('指标排序及赋值'!L66=1,$L$3*0.6,IF('指标排序及赋值'!L66=2,$L$3*0.8,$L$3)))</f>
        <v>8</v>
      </c>
      <c r="M66" s="29">
        <f>IF('指标排序及赋值'!M66=0,0,IF('指标排序及赋值'!M66=1,$M$3*0.6,IF('指标排序及赋值'!M66=2,$M$3*0.8,$M$3)))</f>
        <v>1.6</v>
      </c>
      <c r="N66" s="28">
        <f>IF('指标排序及赋值'!N66=0,0,$N$3)</f>
        <v>1</v>
      </c>
      <c r="O66" s="28">
        <f>IF('指标排序及赋值'!O66=0,0,$O$3)</f>
        <v>1</v>
      </c>
      <c r="P66" s="26">
        <f>IF('初评指标表'!P66=0,0,IF('初评指标表'!P66&gt;='初评指标体系'!$D$32,$P$3,(0.6+0.4*('初评指标表'!P66-'初评指标体系'!$C$32)/'初评指标体系'!$E$32)*$P$3))</f>
        <v>5.7098706625370825</v>
      </c>
      <c r="Q66" s="26">
        <f>IF('初评指标表'!Q66=0,0,IF('初评指标表'!Q66&gt;='初评指标体系'!$D$33,$Q$3,(0.6+0.4*('初评指标表'!Q66-'初评指标体系'!$C$33)/'初评指标体系'!$E$33)*$Q$3))</f>
        <v>3.917069266407271</v>
      </c>
      <c r="R66" s="26">
        <f>IF('初评指标表'!R66=0,0,IF('初评指标表'!R66&gt;='初评指标体系'!$D$34,$R$3,(0.6+0.4*('初评指标表'!R66-'初评指标体系'!$C$34)/'初评指标体系'!$E$34)*$R$3))</f>
        <v>10.690561338543732</v>
      </c>
      <c r="S66" s="26">
        <f>IF('初评指标表'!S66=0,0,IF('初评指标表'!S66&gt;='初评指标体系'!$D$35,$S$3,(0.6+0.4*('初评指标表'!S66-'初评指标体系'!$C$35)/'初评指标体系'!$E$35)*$S$3))</f>
        <v>8.113759710394687</v>
      </c>
      <c r="T66" s="32">
        <f>IF('指标排序及赋值'!T66=0,0,IF('指标排序及赋值'!T66=1,$T$3*0.6,IF('指标排序及赋值'!T66=2,$T$3*0.8,$T$3)))</f>
        <v>4</v>
      </c>
      <c r="U66" s="32">
        <f>IF('指标排序及赋值'!U66=0,0,IF('指标排序及赋值'!U66=1,$U$3*0.8,$U$3))</f>
        <v>2</v>
      </c>
      <c r="V66" s="32">
        <f>IF('指标排序及赋值'!V66=0,0,IF('指标排序及赋值'!V66=1,$V$3*0.6,IF('指标排序及赋值'!V66=2,$V$3*0.8,$V$3)))</f>
        <v>1.6</v>
      </c>
      <c r="W66" s="32">
        <f>IF('指标排序及赋值'!W66=0,0,IF('指标排序及赋值'!W66=1,$W$3*0.4,IF('指标排序及赋值'!W66=2,$W$3*0.6,IF('指标排序及赋值'!W66=3,$W$3*0.8,$W$3))))</f>
        <v>0.8</v>
      </c>
      <c r="X66" s="32">
        <f>IF('指标排序及赋值'!X66=0,0,IF('指标排序及赋值'!X66=1,$X$3*0.6,IF('指标排序及赋值'!X66=2,$X$3*0.8,$X$3)))</f>
        <v>3.2</v>
      </c>
      <c r="Y66" s="35">
        <f t="shared" si="2"/>
        <v>75.91707758713285</v>
      </c>
      <c r="Z66" s="36" t="e">
        <f t="shared" si="1"/>
        <v>#N/A</v>
      </c>
      <c r="AA66" s="10"/>
      <c r="AB66" s="10"/>
      <c r="AC66" s="10"/>
      <c r="AD66" s="10"/>
      <c r="AE66" s="10"/>
      <c r="AF66" s="10"/>
      <c r="AG66" s="10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s="4" customFormat="1" ht="24.75" customHeight="1">
      <c r="A67" s="7">
        <v>64</v>
      </c>
      <c r="B67" s="15" t="s">
        <v>270</v>
      </c>
      <c r="C67" s="15" t="s">
        <v>274</v>
      </c>
      <c r="D67" s="7" t="s">
        <v>275</v>
      </c>
      <c r="E67" s="7" t="s">
        <v>276</v>
      </c>
      <c r="F67" s="15" t="s">
        <v>166</v>
      </c>
      <c r="G67" s="26">
        <f>IF('初评指标表'!G67&gt;='初评指标体系'!$D$23,$G$3,(0.6+0.4*('初评指标表'!G67-'初评指标体系'!$C$23)/'初评指标体系'!$E$23)*$G$3)</f>
        <v>4.326059943688708</v>
      </c>
      <c r="H67" s="26">
        <f>IF('初评指标表'!H67=0,0,IF('初评指标表'!H67&gt;='初评指标体系'!$D$24,$H$3,(0.6+0.4*('初评指标表'!H67-'初评指标体系'!$C$24)/'初评指标体系'!$E$24)*$H$3))</f>
        <v>8.709354471497875</v>
      </c>
      <c r="I67" s="26">
        <f>IF('初评指标表'!I67&lt;=0,0,IF('初评指标表'!I67&gt;='初评指标体系'!$D$25,$I$3,(0.6+0.4*('初评指标表'!I67-'初评指标体系'!$C$25)/'初评指标体系'!$E$25)*$I$3))</f>
        <v>4.107973711992853</v>
      </c>
      <c r="J67" s="26">
        <f>IF('初评指标表'!J67&lt;=0,0,IF('初评指标表'!J67&gt;='初评指标体系'!$D$26,$J$3,(0.6+0.4*('初评指标表'!J67-'初评指标体系'!$C$26)/'初评指标体系'!$E$26)*$J$3))</f>
        <v>3.1064137986533975</v>
      </c>
      <c r="K67" s="26">
        <f>IF('初评指标表'!K67&lt;=0,0,IF('初评指标表'!K67&gt;='初评指标体系'!$D$27,$K$3,(0.6+0.4*('初评指标表'!K67-'初评指标体系'!$C$27)/'初评指标体系'!$E$27)*$K$3))</f>
        <v>2.883742876096213</v>
      </c>
      <c r="L67" s="28">
        <f>IF('指标排序及赋值'!L67=0,0,IF('指标排序及赋值'!L67=1,$L$3*0.6,IF('指标排序及赋值'!L67=2,$L$3*0.8,$L$3)))</f>
        <v>8</v>
      </c>
      <c r="M67" s="29">
        <f>IF('指标排序及赋值'!M67=0,0,IF('指标排序及赋值'!M67=1,$M$3*0.6,IF('指标排序及赋值'!M67=2,$M$3*0.8,$M$3)))</f>
        <v>1.6</v>
      </c>
      <c r="N67" s="28">
        <f>IF('指标排序及赋值'!N67=0,0,$N$3)</f>
        <v>1</v>
      </c>
      <c r="O67" s="28">
        <f>IF('指标排序及赋值'!O67=0,0,$O$3)</f>
        <v>0</v>
      </c>
      <c r="P67" s="26">
        <f>IF('初评指标表'!P67=0,0,IF('初评指标表'!P67&gt;='初评指标体系'!$D$32,$P$3,(0.6+0.4*('初评指标表'!P67-'初评指标体系'!$C$32)/'初评指标体系'!$E$32)*$P$3))</f>
        <v>6.580395074144859</v>
      </c>
      <c r="Q67" s="26">
        <f>IF('初评指标表'!Q67=0,0,IF('初评指标表'!Q67&gt;='初评指标体系'!$D$33,$Q$3,(0.6+0.4*('初评指标表'!Q67-'初评指标体系'!$C$33)/'初评指标体系'!$E$33)*$Q$3))</f>
        <v>3.8825245615035975</v>
      </c>
      <c r="R67" s="26">
        <f>IF('初评指标表'!R67=0,0,IF('初评指标表'!R67&gt;='初评指标体系'!$D$34,$R$3,(0.6+0.4*('初评指标表'!R67-'初评指标体系'!$C$34)/'初评指标体系'!$E$34)*$R$3))</f>
        <v>11.274879134202022</v>
      </c>
      <c r="S67" s="26">
        <f>IF('初评指标表'!S67=0,0,IF('初评指标表'!S67&gt;='初评指标体系'!$D$35,$S$3,(0.6+0.4*('初评指标表'!S67-'初评指标体系'!$C$35)/'初评指标体系'!$E$35)*$S$3))</f>
        <v>8.213209367812254</v>
      </c>
      <c r="T67" s="32">
        <f>IF('指标排序及赋值'!T67=0,0,IF('指标排序及赋值'!T67=1,$T$3*0.6,IF('指标排序及赋值'!T67=2,$T$3*0.8,$T$3)))</f>
        <v>4</v>
      </c>
      <c r="U67" s="32">
        <f>IF('指标排序及赋值'!U67=0,0,IF('指标排序及赋值'!U67=1,$U$3*0.8,$U$3))</f>
        <v>2</v>
      </c>
      <c r="V67" s="32">
        <f>IF('指标排序及赋值'!V67=0,0,IF('指标排序及赋值'!V67=1,$V$3*0.6,IF('指标排序及赋值'!V67=2,$V$3*0.8,$V$3)))</f>
        <v>1.6</v>
      </c>
      <c r="W67" s="32">
        <f>IF('指标排序及赋值'!W67=0,0,IF('指标排序及赋值'!W67=1,$W$3*0.4,IF('指标排序及赋值'!W67=2,$W$3*0.6,IF('指标排序及赋值'!W67=3,$W$3*0.8,$W$3))))</f>
        <v>0.8</v>
      </c>
      <c r="X67" s="32">
        <f>IF('指标排序及赋值'!X67=0,0,IF('指标排序及赋值'!X67=1,$X$3*0.6,IF('指标排序及赋值'!X67=2,$X$3*0.8,$X$3)))</f>
        <v>3.2</v>
      </c>
      <c r="Y67" s="35">
        <f t="shared" si="2"/>
        <v>75.28455293959178</v>
      </c>
      <c r="Z67" s="36" t="e">
        <f t="shared" si="1"/>
        <v>#N/A</v>
      </c>
      <c r="AA67" s="10"/>
      <c r="AB67" s="10"/>
      <c r="AC67" s="10"/>
      <c r="AD67" s="10"/>
      <c r="AE67" s="10"/>
      <c r="AF67" s="10"/>
      <c r="AG67" s="10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s="4" customFormat="1" ht="24.75" customHeight="1">
      <c r="A68" s="7">
        <v>65</v>
      </c>
      <c r="B68" s="15" t="s">
        <v>270</v>
      </c>
      <c r="C68" s="15" t="s">
        <v>277</v>
      </c>
      <c r="D68" s="7" t="s">
        <v>278</v>
      </c>
      <c r="E68" s="7">
        <v>13929934353</v>
      </c>
      <c r="F68" s="15" t="s">
        <v>166</v>
      </c>
      <c r="G68" s="26">
        <f>IF('初评指标表'!G68&gt;='初评指标体系'!$D$23,$G$3,(0.6+0.4*('初评指标表'!G68-'初评指标体系'!$C$23)/'初评指标体系'!$E$23)*$G$3)</f>
        <v>4.711908522964664</v>
      </c>
      <c r="H68" s="26">
        <f>IF('初评指标表'!H68=0,0,IF('初评指标表'!H68&gt;='初评指标体系'!$D$24,$H$3,(0.6+0.4*('初评指标表'!H68-'初评指标体系'!$C$24)/'初评指标体系'!$E$24)*$H$3))</f>
        <v>8.94422684409227</v>
      </c>
      <c r="I68" s="26">
        <f>IF('初评指标表'!I68&lt;=0,0,IF('初评指标表'!I68&gt;='初评指标体系'!$D$25,$I$3,(0.6+0.4*('初评指标表'!I68-'初评指标体系'!$C$25)/'初评指标体系'!$E$25)*$I$3))</f>
        <v>3.827233468141457</v>
      </c>
      <c r="J68" s="26">
        <f>IF('初评指标表'!J68&lt;=0,0,IF('初评指标表'!J68&gt;='初评指标体系'!$D$26,$J$3,(0.6+0.4*('初评指标表'!J68-'初评指标体系'!$C$26)/'初评指标体系'!$E$26)*$J$3))</f>
        <v>0</v>
      </c>
      <c r="K68" s="26">
        <f>IF('初评指标表'!K68&lt;=0,0,IF('初评指标表'!K68&gt;='初评指标体系'!$D$27,$K$3,(0.6+0.4*('初评指标表'!K68-'初评指标体系'!$C$27)/'初评指标体系'!$E$27)*$K$3))</f>
        <v>0</v>
      </c>
      <c r="L68" s="28">
        <f>IF('指标排序及赋值'!L68=0,0,IF('指标排序及赋值'!L68=1,$L$3*0.6,IF('指标排序及赋值'!L68=2,$L$3*0.8,$L$3)))</f>
        <v>10</v>
      </c>
      <c r="M68" s="29">
        <f>IF('指标排序及赋值'!M68=0,0,IF('指标排序及赋值'!M68=1,$M$3*0.6,IF('指标排序及赋值'!M68=2,$M$3*0.8,$M$3)))</f>
        <v>1.6</v>
      </c>
      <c r="N68" s="28">
        <f>IF('指标排序及赋值'!N68=0,0,$N$3)</f>
        <v>1</v>
      </c>
      <c r="O68" s="28">
        <f>IF('指标排序及赋值'!O68=0,0,$O$3)</f>
        <v>1</v>
      </c>
      <c r="P68" s="26">
        <f>IF('初评指标表'!P68=0,0,IF('初评指标表'!P68&gt;='初评指标体系'!$D$32,$P$3,(0.6+0.4*('初评指标表'!P68-'初评指标体系'!$C$32)/'初评指标体系'!$E$32)*$P$3))</f>
        <v>5.821932196020745</v>
      </c>
      <c r="Q68" s="26">
        <f>IF('初评指标表'!Q68=0,0,IF('初评指标表'!Q68&gt;='初评指标体系'!$D$33,$Q$3,(0.6+0.4*('初评指标表'!Q68-'初评指标体系'!$C$33)/'初评指标体系'!$E$33)*$Q$3))</f>
        <v>3.685682863603109</v>
      </c>
      <c r="R68" s="26">
        <f>IF('初评指标表'!R68=0,0,IF('初评指标表'!R68&gt;='初评指标体系'!$D$34,$R$3,(0.6+0.4*('初评指标表'!R68-'初评指标体系'!$C$34)/'初评指标体系'!$E$34)*$R$3))</f>
        <v>10.89640489069591</v>
      </c>
      <c r="S68" s="26">
        <f>IF('初评指标表'!S68=0,0,IF('初评指标表'!S68&gt;='初评指标体系'!$D$35,$S$3,(0.6+0.4*('初评指标表'!S68-'初评指标体系'!$C$35)/'初评指标体系'!$E$35)*$S$3))</f>
        <v>8.86303789488093</v>
      </c>
      <c r="T68" s="32">
        <f>IF('指标排序及赋值'!T68=0,0,IF('指标排序及赋值'!T68=1,$T$3*0.6,IF('指标排序及赋值'!T68=2,$T$3*0.8,$T$3)))</f>
        <v>3.2</v>
      </c>
      <c r="U68" s="32">
        <f>IF('指标排序及赋值'!U68=0,0,IF('指标排序及赋值'!U68=1,$U$3*0.8,$U$3))</f>
        <v>2</v>
      </c>
      <c r="V68" s="32">
        <f>IF('指标排序及赋值'!V68=0,0,IF('指标排序及赋值'!V68=1,$V$3*0.6,IF('指标排序及赋值'!V68=2,$V$3*0.8,$V$3)))</f>
        <v>1.6</v>
      </c>
      <c r="W68" s="32">
        <f>IF('指标排序及赋值'!W68=0,0,IF('指标排序及赋值'!W68=1,$W$3*0.4,IF('指标排序及赋值'!W68=2,$W$3*0.6,IF('指标排序及赋值'!W68=3,$W$3*0.8,$W$3))))</f>
        <v>1.2</v>
      </c>
      <c r="X68" s="32">
        <f>IF('指标排序及赋值'!X68=0,0,IF('指标排序及赋值'!X68=1,$X$3*0.6,IF('指标排序及赋值'!X68=2,$X$3*0.8,$X$3)))</f>
        <v>4</v>
      </c>
      <c r="Y68" s="35">
        <f aca="true" t="shared" si="3" ref="Y68:Y99">SUM(G68:X68)</f>
        <v>72.35042668039908</v>
      </c>
      <c r="Z68" s="36" t="e">
        <f t="shared" si="1"/>
        <v>#N/A</v>
      </c>
      <c r="AA68" s="10"/>
      <c r="AB68" s="10"/>
      <c r="AC68" s="10"/>
      <c r="AD68" s="10"/>
      <c r="AE68" s="10"/>
      <c r="AF68" s="10"/>
      <c r="AG68" s="10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s="4" customFormat="1" ht="24.75" customHeight="1">
      <c r="A69" s="7">
        <v>66</v>
      </c>
      <c r="B69" s="15" t="s">
        <v>270</v>
      </c>
      <c r="C69" s="15" t="s">
        <v>279</v>
      </c>
      <c r="D69" s="7" t="s">
        <v>280</v>
      </c>
      <c r="E69" s="7">
        <v>15914599470</v>
      </c>
      <c r="F69" s="15" t="s">
        <v>166</v>
      </c>
      <c r="G69" s="26">
        <f>IF('初评指标表'!G69&gt;='初评指标体系'!$D$23,$G$3,(0.6+0.4*('初评指标表'!G69-'初评指标体系'!$C$23)/'初评指标体系'!$E$23)*$G$3)</f>
        <v>5.841972635964969</v>
      </c>
      <c r="H69" s="26">
        <f>IF('初评指标表'!H69=0,0,IF('初评指标表'!H69&gt;='初评指标体系'!$D$24,$H$3,(0.6+0.4*('初评指标表'!H69-'初评指标体系'!$C$24)/'初评指标体系'!$E$24)*$H$3))</f>
        <v>12</v>
      </c>
      <c r="I69" s="26">
        <f>IF('初评指标表'!I69&lt;=0,0,IF('初评指标表'!I69&gt;='初评指标体系'!$D$25,$I$3,(0.6+0.4*('初评指标表'!I69-'初评指标体系'!$C$25)/'初评指标体系'!$E$25)*$I$3))</f>
        <v>6</v>
      </c>
      <c r="J69" s="26">
        <f>IF('初评指标表'!J69&lt;=0,0,IF('初评指标表'!J69&gt;='初评指标体系'!$D$26,$J$3,(0.6+0.4*('初评指标表'!J69-'初评指标体系'!$C$26)/'初评指标体系'!$E$26)*$J$3))</f>
        <v>2.819281633091016</v>
      </c>
      <c r="K69" s="26">
        <f>IF('初评指标表'!K69&lt;=0,0,IF('初评指标表'!K69&gt;='初评指标体系'!$D$27,$K$3,(0.6+0.4*('初评指标表'!K69-'初评指标体系'!$C$27)/'初评指标体系'!$E$27)*$K$3))</f>
        <v>3.286311464096376</v>
      </c>
      <c r="L69" s="28">
        <f>IF('指标排序及赋值'!L69=0,0,IF('指标排序及赋值'!L69=1,$L$3*0.6,IF('指标排序及赋值'!L69=2,$L$3*0.8,$L$3)))</f>
        <v>10</v>
      </c>
      <c r="M69" s="29">
        <f>IF('指标排序及赋值'!M69=0,0,IF('指标排序及赋值'!M69=1,$M$3*0.6,IF('指标排序及赋值'!M69=2,$M$3*0.8,$M$3)))</f>
        <v>2</v>
      </c>
      <c r="N69" s="28">
        <f>IF('指标排序及赋值'!N69=0,0,$N$3)</f>
        <v>1</v>
      </c>
      <c r="O69" s="28">
        <f>IF('指标排序及赋值'!O69=0,0,$O$3)</f>
        <v>0</v>
      </c>
      <c r="P69" s="26">
        <f>IF('初评指标表'!P69=0,0,IF('初评指标表'!P69&gt;='初评指标体系'!$D$32,$P$3,(0.6+0.4*('初评指标表'!P69-'初评指标体系'!$C$32)/'初评指标体系'!$E$32)*$P$3))</f>
        <v>6.863782554286799</v>
      </c>
      <c r="Q69" s="26">
        <f>IF('初评指标表'!Q69=0,0,IF('初评指标表'!Q69&gt;='初评指标体系'!$D$33,$Q$3,(0.6+0.4*('初评指标表'!Q69-'初评指标体系'!$C$33)/'初评指标体系'!$E$33)*$Q$3))</f>
        <v>4.345255273046932</v>
      </c>
      <c r="R69" s="26">
        <f>IF('初评指标表'!R69=0,0,IF('初评指标表'!R69&gt;='初评指标体系'!$D$34,$R$3,(0.6+0.4*('初评指标表'!R69-'初评指标体系'!$C$34)/'初评指标体系'!$E$34)*$R$3))</f>
        <v>10.552241990385703</v>
      </c>
      <c r="S69" s="26">
        <f>IF('初评指标表'!S69=0,0,IF('初评指标表'!S69&gt;='初评指标体系'!$D$35,$S$3,(0.6+0.4*('初评指标表'!S69-'初评指标体系'!$C$35)/'初评指标体系'!$E$35)*$S$3))</f>
        <v>10.4564178662166</v>
      </c>
      <c r="T69" s="32">
        <f>IF('指标排序及赋值'!T69=0,0,IF('指标排序及赋值'!T69=1,$T$3*0.6,IF('指标排序及赋值'!T69=2,$T$3*0.8,$T$3)))</f>
        <v>4</v>
      </c>
      <c r="U69" s="32">
        <f>IF('指标排序及赋值'!U69=0,0,IF('指标排序及赋值'!U69=1,$U$3*0.8,$U$3))</f>
        <v>2</v>
      </c>
      <c r="V69" s="32">
        <f>IF('指标排序及赋值'!V69=0,0,IF('指标排序及赋值'!V69=1,$V$3*0.6,IF('指标排序及赋值'!V69=2,$V$3*0.8,$V$3)))</f>
        <v>1.6</v>
      </c>
      <c r="W69" s="32">
        <f>IF('指标排序及赋值'!W69=0,0,IF('指标排序及赋值'!W69=1,$W$3*0.4,IF('指标排序及赋值'!W69=2,$W$3*0.6,IF('指标排序及赋值'!W69=3,$W$3*0.8,$W$3))))</f>
        <v>0.8</v>
      </c>
      <c r="X69" s="32">
        <f>IF('指标排序及赋值'!X69=0,0,IF('指标排序及赋值'!X69=1,$X$3*0.6,IF('指标排序及赋值'!X69=2,$X$3*0.8,$X$3)))</f>
        <v>4</v>
      </c>
      <c r="Y69" s="35">
        <f t="shared" si="3"/>
        <v>87.56526341708837</v>
      </c>
      <c r="Z69" s="36" t="e">
        <f aca="true" t="shared" si="4" ref="Z69:Z119">#N/A</f>
        <v>#N/A</v>
      </c>
      <c r="AA69" s="10"/>
      <c r="AB69" s="10"/>
      <c r="AC69" s="10"/>
      <c r="AD69" s="10"/>
      <c r="AE69" s="10"/>
      <c r="AF69" s="10"/>
      <c r="AG69" s="10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s="4" customFormat="1" ht="24.75" customHeight="1">
      <c r="A70" s="7">
        <v>67</v>
      </c>
      <c r="B70" s="15" t="s">
        <v>270</v>
      </c>
      <c r="C70" s="15" t="s">
        <v>281</v>
      </c>
      <c r="D70" s="7" t="s">
        <v>282</v>
      </c>
      <c r="E70" s="7">
        <v>15899815756</v>
      </c>
      <c r="F70" s="15" t="s">
        <v>166</v>
      </c>
      <c r="G70" s="26">
        <f>IF('初评指标表'!G70&gt;='初评指标体系'!$D$23,$G$3,(0.6+0.4*('初评指标表'!G70-'初评指标体系'!$C$23)/'初评指标体系'!$E$23)*$G$3)</f>
        <v>5.020794784740888</v>
      </c>
      <c r="H70" s="26">
        <f>IF('初评指标表'!H70=0,0,IF('初评指标表'!H70&gt;='初评指标体系'!$D$24,$H$3,(0.6+0.4*('初评指标表'!H70-'初评指标体系'!$C$24)/'初评指标体系'!$E$24)*$H$3))</f>
        <v>12</v>
      </c>
      <c r="I70" s="26">
        <f>IF('初评指标表'!I70&lt;=0,0,IF('初评指标表'!I70&gt;='初评指标体系'!$D$25,$I$3,(0.6+0.4*('初评指标表'!I70-'初评指标体系'!$C$25)/'初评指标体系'!$E$25)*$I$3))</f>
        <v>4.346255804952422</v>
      </c>
      <c r="J70" s="26">
        <f>IF('初评指标表'!J70&lt;=0,0,IF('初评指标表'!J70&gt;='初评指标体系'!$D$26,$J$3,(0.6+0.4*('初评指标表'!J70-'初评指标体系'!$C$26)/'初评指标体系'!$E$26)*$J$3))</f>
        <v>2.4381555299230127</v>
      </c>
      <c r="K70" s="26">
        <f>IF('初评指标表'!K70&lt;=0,0,IF('初评指标表'!K70&gt;='初评指标体系'!$D$27,$K$3,(0.6+0.4*('初评指标表'!K70-'初评指标体系'!$C$27)/'初评指标体系'!$E$27)*$K$3))</f>
        <v>2.437979398518459</v>
      </c>
      <c r="L70" s="28">
        <f>IF('指标排序及赋值'!L70=0,0,IF('指标排序及赋值'!L70=1,$L$3*0.6,IF('指标排序及赋值'!L70=2,$L$3*0.8,$L$3)))</f>
        <v>10</v>
      </c>
      <c r="M70" s="29">
        <f>IF('指标排序及赋值'!M70=0,0,IF('指标排序及赋值'!M70=1,$M$3*0.6,IF('指标排序及赋值'!M70=2,$M$3*0.8,$M$3)))</f>
        <v>1.6</v>
      </c>
      <c r="N70" s="28">
        <f>IF('指标排序及赋值'!N70=0,0,$N$3)</f>
        <v>1</v>
      </c>
      <c r="O70" s="28">
        <f>IF('指标排序及赋值'!O70=0,0,$O$3)</f>
        <v>0</v>
      </c>
      <c r="P70" s="26">
        <f>IF('初评指标表'!P70=0,0,IF('初评指标表'!P70&gt;='初评指标体系'!$D$32,$P$3,(0.6+0.4*('初评指标表'!P70-'初评指标体系'!$C$32)/'初评指标体系'!$E$32)*$P$3))</f>
        <v>5.469899920784197</v>
      </c>
      <c r="Q70" s="26">
        <f>IF('初评指标表'!Q70=0,0,IF('初评指标表'!Q70&gt;='初评指标体系'!$D$33,$Q$3,(0.6+0.4*('初评指标表'!Q70-'初评指标体系'!$C$33)/'初评指标体系'!$E$33)*$Q$3))</f>
        <v>3.6926050080888957</v>
      </c>
      <c r="R70" s="26">
        <f>IF('初评指标表'!R70=0,0,IF('初评指标表'!R70&gt;='初评指标体系'!$D$34,$R$3,(0.6+0.4*('初评指标表'!R70-'初评指标体系'!$C$34)/'初评指标体系'!$E$34)*$R$3))</f>
        <v>10.336406864014895</v>
      </c>
      <c r="S70" s="26">
        <f>IF('初评指标表'!S70=0,0,IF('初评指标表'!S70&gt;='初评指标体系'!$D$35,$S$3,(0.6+0.4*('初评指标表'!S70-'初评指标体系'!$C$35)/'初评指标体系'!$E$35)*$S$3))</f>
        <v>12</v>
      </c>
      <c r="T70" s="32">
        <f>IF('指标排序及赋值'!T70=0,0,IF('指标排序及赋值'!T70=1,$T$3*0.6,IF('指标排序及赋值'!T70=2,$T$3*0.8,$T$3)))</f>
        <v>3.2</v>
      </c>
      <c r="U70" s="32">
        <f>IF('指标排序及赋值'!U70=0,0,IF('指标排序及赋值'!U70=1,$U$3*0.8,$U$3))</f>
        <v>0</v>
      </c>
      <c r="V70" s="32">
        <f>IF('指标排序及赋值'!V70=0,0,IF('指标排序及赋值'!V70=1,$V$3*0.6,IF('指标排序及赋值'!V70=2,$V$3*0.8,$V$3)))</f>
        <v>0</v>
      </c>
      <c r="W70" s="32">
        <f>IF('指标排序及赋值'!W70=0,0,IF('指标排序及赋值'!W70=1,$W$3*0.4,IF('指标排序及赋值'!W70=2,$W$3*0.6,IF('指标排序及赋值'!W70=3,$W$3*0.8,$W$3))))</f>
        <v>0.8</v>
      </c>
      <c r="X70" s="32">
        <f>IF('指标排序及赋值'!X70=0,0,IF('指标排序及赋值'!X70=1,$X$3*0.6,IF('指标排序及赋值'!X70=2,$X$3*0.8,$X$3)))</f>
        <v>2.4</v>
      </c>
      <c r="Y70" s="35">
        <f t="shared" si="3"/>
        <v>76.74209731102277</v>
      </c>
      <c r="Z70" s="36" t="e">
        <f t="shared" si="4"/>
        <v>#N/A</v>
      </c>
      <c r="AA70" s="10"/>
      <c r="AB70" s="10"/>
      <c r="AC70" s="10"/>
      <c r="AD70" s="10"/>
      <c r="AE70" s="10"/>
      <c r="AF70" s="10"/>
      <c r="AG70" s="10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s="4" customFormat="1" ht="24.75" customHeight="1">
      <c r="A71" s="7">
        <v>68</v>
      </c>
      <c r="B71" s="15" t="s">
        <v>270</v>
      </c>
      <c r="C71" s="15" t="s">
        <v>283</v>
      </c>
      <c r="D71" s="7" t="s">
        <v>284</v>
      </c>
      <c r="E71" s="7" t="s">
        <v>285</v>
      </c>
      <c r="F71" s="15" t="s">
        <v>187</v>
      </c>
      <c r="G71" s="26">
        <f>IF('初评指标表'!G71&gt;='初评指标体系'!$D$23,$G$3,(0.6+0.4*('初评指标表'!G71-'初评指标体系'!$C$23)/'初评指标体系'!$E$23)*$G$3)</f>
        <v>6</v>
      </c>
      <c r="H71" s="26">
        <f>IF('初评指标表'!H71=0,0,IF('初评指标表'!H71&gt;='初评指标体系'!$D$24,$H$3,(0.6+0.4*('初评指标表'!H71-'初评指标体系'!$C$24)/'初评指标体系'!$E$24)*$H$3))</f>
        <v>7.854264847063764</v>
      </c>
      <c r="I71" s="26">
        <f>IF('初评指标表'!I71&lt;=0,0,IF('初评指标表'!I71&gt;='初评指标体系'!$D$25,$I$3,(0.6+0.4*('初评指标表'!I71-'初评指标体系'!$C$25)/'初评指标体系'!$E$25)*$I$3))</f>
        <v>3.6240283858663345</v>
      </c>
      <c r="J71" s="26">
        <f>IF('初评指标表'!J71&lt;=0,0,IF('初评指标表'!J71&gt;='初评指标体系'!$D$26,$J$3,(0.6+0.4*('初评指标表'!J71-'初评指标体系'!$C$26)/'初评指标体系'!$E$26)*$J$3))</f>
        <v>2.7701386839775743</v>
      </c>
      <c r="K71" s="26">
        <f>IF('初评指标表'!K71&lt;=0,0,IF('初评指标表'!K71&gt;='初评指标体系'!$D$27,$K$3,(0.6+0.4*('初评指标表'!K71-'初评指标体系'!$C$27)/'初评指标体系'!$E$27)*$K$3))</f>
        <v>2.509679023785767</v>
      </c>
      <c r="L71" s="28">
        <f>IF('指标排序及赋值'!L71=0,0,IF('指标排序及赋值'!L71=1,$L$3*0.6,IF('指标排序及赋值'!L71=2,$L$3*0.8,$L$3)))</f>
        <v>6</v>
      </c>
      <c r="M71" s="29">
        <f>IF('指标排序及赋值'!M71=0,0,IF('指标排序及赋值'!M71=1,$M$3*0.6,IF('指标排序及赋值'!M71=2,$M$3*0.8,$M$3)))</f>
        <v>1.6</v>
      </c>
      <c r="N71" s="28">
        <f>IF('指标排序及赋值'!N71=0,0,$N$3)</f>
        <v>1</v>
      </c>
      <c r="O71" s="28">
        <f>IF('指标排序及赋值'!O71=0,0,$O$3)</f>
        <v>1</v>
      </c>
      <c r="P71" s="26">
        <f>IF('初评指标表'!P71=0,0,IF('初评指标表'!P71&gt;='初评指标体系'!$D$32,$P$3,(0.6+0.4*('初评指标表'!P71-'初评指标体系'!$C$32)/'初评指标体系'!$E$32)*$P$3))</f>
        <v>5.333462364395079</v>
      </c>
      <c r="Q71" s="26">
        <f>IF('初评指标表'!Q71=0,0,IF('初评指标表'!Q71&gt;='初评指标体系'!$D$33,$Q$3,(0.6+0.4*('初评指标表'!Q71-'初评指标体系'!$C$33)/'初评指标体系'!$E$33)*$Q$3))</f>
        <v>3.8233599467243478</v>
      </c>
      <c r="R71" s="26">
        <f>IF('初评指标表'!R71=0,0,IF('初评指标表'!R71&gt;='初评指标体系'!$D$34,$R$3,(0.6+0.4*('初评指标表'!R71-'初评指标体系'!$C$34)/'初评指标体系'!$E$34)*$R$3))</f>
        <v>11.050404703054827</v>
      </c>
      <c r="S71" s="26">
        <f>IF('初评指标表'!S71=0,0,IF('初评指标表'!S71&gt;='初评指标体系'!$D$35,$S$3,(0.6+0.4*('初评指标表'!S71-'初评指标体系'!$C$35)/'初评指标体系'!$E$35)*$S$3))</f>
        <v>8.45108317221537</v>
      </c>
      <c r="T71" s="32">
        <f>IF('指标排序及赋值'!T71=0,0,IF('指标排序及赋值'!T71=1,$T$3*0.6,IF('指标排序及赋值'!T71=2,$T$3*0.8,$T$3)))</f>
        <v>3.2</v>
      </c>
      <c r="U71" s="32">
        <f>IF('指标排序及赋值'!U71=0,0,IF('指标排序及赋值'!U71=1,$U$3*0.8,$U$3))</f>
        <v>2</v>
      </c>
      <c r="V71" s="32">
        <f>IF('指标排序及赋值'!V71=0,0,IF('指标排序及赋值'!V71=1,$V$3*0.6,IF('指标排序及赋值'!V71=2,$V$3*0.8,$V$3)))</f>
        <v>1.2</v>
      </c>
      <c r="W71" s="32">
        <f>IF('指标排序及赋值'!W71=0,0,IF('指标排序及赋值'!W71=1,$W$3*0.4,IF('指标排序及赋值'!W71=2,$W$3*0.6,IF('指标排序及赋值'!W71=3,$W$3*0.8,$W$3))))</f>
        <v>0.8</v>
      </c>
      <c r="X71" s="32">
        <f>IF('指标排序及赋值'!X71=0,0,IF('指标排序及赋值'!X71=1,$X$3*0.6,IF('指标排序及赋值'!X71=2,$X$3*0.8,$X$3)))</f>
        <v>4</v>
      </c>
      <c r="Y71" s="35">
        <f t="shared" si="3"/>
        <v>72.21642112708307</v>
      </c>
      <c r="Z71" s="36" t="e">
        <f t="shared" si="4"/>
        <v>#N/A</v>
      </c>
      <c r="AA71" s="10"/>
      <c r="AB71" s="10"/>
      <c r="AC71" s="10"/>
      <c r="AD71" s="10"/>
      <c r="AE71" s="10"/>
      <c r="AF71" s="10"/>
      <c r="AG71" s="10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s="4" customFormat="1" ht="24.75" customHeight="1">
      <c r="A72" s="7">
        <v>69</v>
      </c>
      <c r="B72" s="15" t="s">
        <v>270</v>
      </c>
      <c r="C72" s="15" t="s">
        <v>286</v>
      </c>
      <c r="D72" s="7" t="s">
        <v>287</v>
      </c>
      <c r="E72" s="7">
        <v>13702926465</v>
      </c>
      <c r="F72" s="15" t="s">
        <v>195</v>
      </c>
      <c r="G72" s="26">
        <f>IF('初评指标表'!G72&gt;='初评指标体系'!$D$23,$G$3,(0.6+0.4*('初评指标表'!G72-'初评指标体系'!$C$23)/'初评指标体系'!$E$23)*$G$3)</f>
        <v>4.404731806186311</v>
      </c>
      <c r="H72" s="26">
        <f>IF('初评指标表'!H72=0,0,IF('初评指标表'!H72&gt;='初评指标体系'!$D$24,$H$3,(0.6+0.4*('初评指标表'!H72-'初评指标体系'!$C$24)/'初评指标体系'!$E$24)*$H$3))</f>
        <v>10.455212605632507</v>
      </c>
      <c r="I72" s="26">
        <f>IF('初评指标表'!I72&lt;=0,0,IF('初评指标表'!I72&gt;='初评指标体系'!$D$25,$I$3,(0.6+0.4*('初评指标表'!I72-'初评指标体系'!$C$25)/'初评指标体系'!$E$25)*$I$3))</f>
        <v>6</v>
      </c>
      <c r="J72" s="26">
        <f>IF('初评指标表'!J72&lt;=0,0,IF('初评指标表'!J72&gt;='初评指标体系'!$D$26,$J$3,(0.6+0.4*('初评指标表'!J72-'初评指标体系'!$C$26)/'初评指标体系'!$E$26)*$J$3))</f>
        <v>3.290968105367633</v>
      </c>
      <c r="K72" s="26">
        <f>IF('初评指标表'!K72&lt;=0,0,IF('初评指标表'!K72&gt;='初评指标体系'!$D$27,$K$3,(0.6+0.4*('初评指标表'!K72-'初评指标体系'!$C$27)/'初评指标体系'!$E$27)*$K$3))</f>
        <v>2.751434205318006</v>
      </c>
      <c r="L72" s="28">
        <f>IF('指标排序及赋值'!L72=0,0,IF('指标排序及赋值'!L72=1,$L$3*0.6,IF('指标排序及赋值'!L72=2,$L$3*0.8,$L$3)))</f>
        <v>10</v>
      </c>
      <c r="M72" s="29">
        <f>IF('指标排序及赋值'!M72=0,0,IF('指标排序及赋值'!M72=1,$M$3*0.6,IF('指标排序及赋值'!M72=2,$M$3*0.8,$M$3)))</f>
        <v>1.6</v>
      </c>
      <c r="N72" s="28">
        <f>IF('指标排序及赋值'!N72=0,0,$N$3)</f>
        <v>1</v>
      </c>
      <c r="O72" s="28">
        <f>IF('指标排序及赋值'!O72=0,0,$O$3)</f>
        <v>0</v>
      </c>
      <c r="P72" s="26">
        <f>IF('初评指标表'!P72=0,0,IF('初评指标表'!P72&gt;='初评指标体系'!$D$32,$P$3,(0.6+0.4*('初评指标表'!P72-'初评指标体系'!$C$32)/'初评指标体系'!$E$32)*$P$3))</f>
        <v>5.708789453499989</v>
      </c>
      <c r="Q72" s="26">
        <f>IF('初评指标表'!Q72=0,0,IF('初评指标表'!Q72&gt;='初评指标体系'!$D$33,$Q$3,(0.6+0.4*('初评指标表'!Q72-'初评指标体系'!$C$33)/'初评指标体系'!$E$33)*$Q$3))</f>
        <v>3.9052036425873817</v>
      </c>
      <c r="R72" s="26">
        <f>IF('初评指标表'!R72=0,0,IF('初评指标表'!R72&gt;='初评指标体系'!$D$34,$R$3,(0.6+0.4*('初评指标表'!R72-'初评指标体系'!$C$34)/'初评指标体系'!$E$34)*$R$3))</f>
        <v>10.589629297049555</v>
      </c>
      <c r="S72" s="26">
        <f>IF('初评指标表'!S72=0,0,IF('初评指标表'!S72&gt;='初评指标体系'!$D$35,$S$3,(0.6+0.4*('初评指标表'!S72-'初评指标体系'!$C$35)/'初评指标体系'!$E$35)*$S$3))</f>
        <v>10.084741706852629</v>
      </c>
      <c r="T72" s="32">
        <f>IF('指标排序及赋值'!T72=0,0,IF('指标排序及赋值'!T72=1,$T$3*0.6,IF('指标排序及赋值'!T72=2,$T$3*0.8,$T$3)))</f>
        <v>3.2</v>
      </c>
      <c r="U72" s="32">
        <f>IF('指标排序及赋值'!U72=0,0,IF('指标排序及赋值'!U72=1,$U$3*0.8,$U$3))</f>
        <v>1.6</v>
      </c>
      <c r="V72" s="32">
        <f>IF('指标排序及赋值'!V72=0,0,IF('指标排序及赋值'!V72=1,$V$3*0.6,IF('指标排序及赋值'!V72=2,$V$3*0.8,$V$3)))</f>
        <v>1.6</v>
      </c>
      <c r="W72" s="32">
        <f>IF('指标排序及赋值'!W72=0,0,IF('指标排序及赋值'!W72=1,$W$3*0.4,IF('指标排序及赋值'!W72=2,$W$3*0.6,IF('指标排序及赋值'!W72=3,$W$3*0.8,$W$3))))</f>
        <v>0.8</v>
      </c>
      <c r="X72" s="32">
        <f>IF('指标排序及赋值'!X72=0,0,IF('指标排序及赋值'!X72=1,$X$3*0.6,IF('指标排序及赋值'!X72=2,$X$3*0.8,$X$3)))</f>
        <v>3.2</v>
      </c>
      <c r="Y72" s="35">
        <f t="shared" si="3"/>
        <v>80.19071082249401</v>
      </c>
      <c r="Z72" s="36" t="e">
        <f t="shared" si="4"/>
        <v>#N/A</v>
      </c>
      <c r="AA72" s="10"/>
      <c r="AB72" s="10"/>
      <c r="AC72" s="10"/>
      <c r="AD72" s="10"/>
      <c r="AE72" s="10"/>
      <c r="AF72" s="10"/>
      <c r="AG72" s="10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s="4" customFormat="1" ht="24.75" customHeight="1">
      <c r="A73" s="7">
        <v>70</v>
      </c>
      <c r="B73" s="15" t="s">
        <v>288</v>
      </c>
      <c r="C73" s="15" t="s">
        <v>289</v>
      </c>
      <c r="D73" s="7" t="s">
        <v>290</v>
      </c>
      <c r="E73" s="7">
        <v>13927855408</v>
      </c>
      <c r="F73" s="15" t="s">
        <v>166</v>
      </c>
      <c r="G73" s="26">
        <f>IF('初评指标表'!G73&gt;='初评指标体系'!$D$23,$G$3,(0.6+0.4*('初评指标表'!G73-'初评指标体系'!$C$23)/'初评指标体系'!$E$23)*$G$3)</f>
        <v>4.774494607575665</v>
      </c>
      <c r="H73" s="26">
        <f>IF('初评指标表'!H73=0,0,IF('初评指标表'!H73&gt;='初评指标体系'!$D$24,$H$3,(0.6+0.4*('初评指标表'!H73-'初评指标体系'!$C$24)/'初评指标体系'!$E$24)*$H$3))</f>
        <v>11.09726664962202</v>
      </c>
      <c r="I73" s="26">
        <f>IF('初评指标表'!I73&lt;=0,0,IF('初评指标表'!I73&gt;='初评指标体系'!$D$25,$I$3,(0.6+0.4*('初评指标表'!I73-'初评指标体系'!$C$25)/'初评指标体系'!$E$25)*$I$3))</f>
        <v>4.047662591255783</v>
      </c>
      <c r="J73" s="26">
        <f>IF('初评指标表'!J73&lt;=0,0,IF('初评指标表'!J73&gt;='初评指标体系'!$D$26,$J$3,(0.6+0.4*('初评指标表'!J73-'初评指标体系'!$C$26)/'初评指标体系'!$E$26)*$J$3))</f>
        <v>0</v>
      </c>
      <c r="K73" s="26">
        <f>IF('初评指标表'!K73&lt;=0,0,IF('初评指标表'!K73&gt;='初评指标体系'!$D$27,$K$3,(0.6+0.4*('初评指标表'!K73-'初评指标体系'!$C$27)/'初评指标体系'!$E$27)*$K$3))</f>
        <v>2.552776627576021</v>
      </c>
      <c r="L73" s="28">
        <f>IF('指标排序及赋值'!L73=0,0,IF('指标排序及赋值'!L73=1,$L$3*0.6,IF('指标排序及赋值'!L73=2,$L$3*0.8,$L$3)))</f>
        <v>8</v>
      </c>
      <c r="M73" s="29">
        <f>IF('指标排序及赋值'!M73=0,0,IF('指标排序及赋值'!M73=1,$M$3*0.6,IF('指标排序及赋值'!M73=2,$M$3*0.8,$M$3)))</f>
        <v>1.6</v>
      </c>
      <c r="N73" s="28">
        <f>IF('指标排序及赋值'!N73=0,0,$N$3)</f>
        <v>1</v>
      </c>
      <c r="O73" s="28">
        <f>IF('指标排序及赋值'!O73=0,0,$O$3)</f>
        <v>1</v>
      </c>
      <c r="P73" s="26">
        <f>IF('初评指标表'!P73=0,0,IF('初评指标表'!P73&gt;='初评指标体系'!$D$32,$P$3,(0.6+0.4*('初评指标表'!P73-'初评指标体系'!$C$32)/'初评指标体系'!$E$32)*$P$3))</f>
        <v>6.049424162612814</v>
      </c>
      <c r="Q73" s="26">
        <f>IF('初评指标表'!Q73=0,0,IF('初评指标表'!Q73&gt;='初评指标体系'!$D$33,$Q$3,(0.6+0.4*('初评指标表'!Q73-'初评指标体系'!$C$33)/'初评指标体系'!$E$33)*$Q$3))</f>
        <v>3.6929350992615717</v>
      </c>
      <c r="R73" s="26">
        <f>IF('初评指标表'!R73=0,0,IF('初评指标表'!R73&gt;='初评指标体系'!$D$34,$R$3,(0.6+0.4*('初评指标表'!R73-'初评指标体系'!$C$34)/'初评指标体系'!$E$34)*$R$3))</f>
        <v>10.460099160753199</v>
      </c>
      <c r="S73" s="26">
        <f>IF('初评指标表'!S73=0,0,IF('初评指标表'!S73&gt;='初评指标体系'!$D$35,$S$3,(0.6+0.4*('初评指标表'!S73-'初评指标体系'!$C$35)/'初评指标体系'!$E$35)*$S$3))</f>
        <v>9.642274851178922</v>
      </c>
      <c r="T73" s="32">
        <f>IF('指标排序及赋值'!T73=0,0,IF('指标排序及赋值'!T73=1,$T$3*0.6,IF('指标排序及赋值'!T73=2,$T$3*0.8,$T$3)))</f>
        <v>4</v>
      </c>
      <c r="U73" s="32">
        <f>IF('指标排序及赋值'!U73=0,0,IF('指标排序及赋值'!U73=1,$U$3*0.8,$U$3))</f>
        <v>1.6</v>
      </c>
      <c r="V73" s="32">
        <f>IF('指标排序及赋值'!V73=0,0,IF('指标排序及赋值'!V73=1,$V$3*0.6,IF('指标排序及赋值'!V73=2,$V$3*0.8,$V$3)))</f>
        <v>1.2</v>
      </c>
      <c r="W73" s="32">
        <f>IF('指标排序及赋值'!W73=0,0,IF('指标排序及赋值'!W73=1,$W$3*0.4,IF('指标排序及赋值'!W73=2,$W$3*0.6,IF('指标排序及赋值'!W73=3,$W$3*0.8,$W$3))))</f>
        <v>1.2</v>
      </c>
      <c r="X73" s="32">
        <f>IF('指标排序及赋值'!X73=0,0,IF('指标排序及赋值'!X73=1,$X$3*0.6,IF('指标排序及赋值'!X73=2,$X$3*0.8,$X$3)))</f>
        <v>4</v>
      </c>
      <c r="Y73" s="35">
        <f t="shared" si="3"/>
        <v>75.916933749836</v>
      </c>
      <c r="Z73" s="36" t="e">
        <f t="shared" si="4"/>
        <v>#N/A</v>
      </c>
      <c r="AA73" s="10"/>
      <c r="AB73" s="10"/>
      <c r="AC73" s="10"/>
      <c r="AD73" s="10"/>
      <c r="AE73" s="10"/>
      <c r="AF73" s="10"/>
      <c r="AG73" s="10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s="4" customFormat="1" ht="24.75" customHeight="1">
      <c r="A74" s="7">
        <v>71</v>
      </c>
      <c r="B74" s="15" t="s">
        <v>291</v>
      </c>
      <c r="C74" s="16" t="s">
        <v>292</v>
      </c>
      <c r="D74" s="7" t="s">
        <v>293</v>
      </c>
      <c r="E74" s="7">
        <v>15007626990</v>
      </c>
      <c r="F74" s="15" t="s">
        <v>127</v>
      </c>
      <c r="G74" s="26">
        <f>IF('初评指标表'!G74&gt;='初评指标体系'!$D$23,$G$3,(0.6+0.4*('初评指标表'!G74-'初评指标体系'!$C$23)/'初评指标体系'!$E$23)*$G$3)</f>
        <v>4.417963853159912</v>
      </c>
      <c r="H74" s="26">
        <f>IF('初评指标表'!H74=0,0,IF('初评指标表'!H74&gt;='初评指标体系'!$D$24,$H$3,(0.6+0.4*('初评指标表'!H74-'初评指标体系'!$C$24)/'初评指标体系'!$E$24)*$H$3))</f>
        <v>8.743473897898005</v>
      </c>
      <c r="I74" s="26">
        <f>IF('初评指标表'!I74&lt;=0,0,IF('初评指标表'!I74&gt;='初评指标体系'!$D$25,$I$3,(0.6+0.4*('初评指标表'!I74-'初评指标体系'!$C$25)/'初评指标体系'!$E$25)*$I$3))</f>
        <v>3.75316783481398</v>
      </c>
      <c r="J74" s="26">
        <f>IF('初评指标表'!J74&lt;=0,0,IF('初评指标表'!J74&gt;='初评指标体系'!$D$26,$J$3,(0.6+0.4*('初评指标表'!J74-'初评指标体系'!$C$26)/'初评指标体系'!$E$26)*$J$3))</f>
        <v>4</v>
      </c>
      <c r="K74" s="26">
        <f>IF('初评指标表'!K74&lt;=0,0,IF('初评指标表'!K74&gt;='初评指标体系'!$D$27,$K$3,(0.6+0.4*('初评指标表'!K74-'初评指标体系'!$C$27)/'初评指标体系'!$E$27)*$K$3))</f>
        <v>4</v>
      </c>
      <c r="L74" s="28">
        <f>IF('指标排序及赋值'!L74=0,0,IF('指标排序及赋值'!L74=1,$L$3*0.6,IF('指标排序及赋值'!L74=2,$L$3*0.8,$L$3)))</f>
        <v>6</v>
      </c>
      <c r="M74" s="29">
        <f>IF('指标排序及赋值'!M74=0,0,IF('指标排序及赋值'!M74=1,$M$3*0.6,IF('指标排序及赋值'!M74=2,$M$3*0.8,$M$3)))</f>
        <v>1.6</v>
      </c>
      <c r="N74" s="28">
        <f>IF('指标排序及赋值'!N74=0,0,$N$3)</f>
        <v>1</v>
      </c>
      <c r="O74" s="28">
        <f>IF('指标排序及赋值'!O74=0,0,$O$3)</f>
        <v>0</v>
      </c>
      <c r="P74" s="26">
        <f>IF('初评指标表'!P74=0,0,IF('初评指标表'!P74&gt;='初评指标体系'!$D$32,$P$3,(0.6+0.4*('初评指标表'!P74-'初评指标体系'!$C$32)/'初评指标体系'!$E$32)*$P$3))</f>
        <v>5.236497308596524</v>
      </c>
      <c r="Q74" s="26">
        <f>IF('初评指标表'!Q74=0,0,IF('初评指标表'!Q74&gt;='初评指标体系'!$D$33,$Q$3,(0.6+0.4*('初评指标表'!Q74-'初评指标体系'!$C$33)/'初评指标体系'!$E$33)*$Q$3))</f>
        <v>3.637629257499946</v>
      </c>
      <c r="R74" s="26">
        <f>IF('初评指标表'!R74=0,0,IF('初评指标表'!R74&gt;='初评指标体系'!$D$34,$R$3,(0.6+0.4*('初评指标表'!R74-'初评指标体系'!$C$34)/'初评指标体系'!$E$34)*$R$3))</f>
        <v>10.98270229909673</v>
      </c>
      <c r="S74" s="26">
        <f>IF('初评指标表'!S74=0,0,IF('初评指标表'!S74&gt;='初评指标体系'!$D$35,$S$3,(0.6+0.4*('初评指标表'!S74-'初评指标体系'!$C$35)/'初评指标体系'!$E$35)*$S$3))</f>
        <v>10.155232092682894</v>
      </c>
      <c r="T74" s="32">
        <f>IF('指标排序及赋值'!T74=0,0,IF('指标排序及赋值'!T74=1,$T$3*0.6,IF('指标排序及赋值'!T74=2,$T$3*0.8,$T$3)))</f>
        <v>3.2</v>
      </c>
      <c r="U74" s="32">
        <f>IF('指标排序及赋值'!U74=0,0,IF('指标排序及赋值'!U74=1,$U$3*0.8,$U$3))</f>
        <v>0</v>
      </c>
      <c r="V74" s="32">
        <f>IF('指标排序及赋值'!V74=0,0,IF('指标排序及赋值'!V74=1,$V$3*0.6,IF('指标排序及赋值'!V74=2,$V$3*0.8,$V$3)))</f>
        <v>0</v>
      </c>
      <c r="W74" s="32">
        <f>IF('指标排序及赋值'!W74=0,0,IF('指标排序及赋值'!W74=1,$W$3*0.4,IF('指标排序及赋值'!W74=2,$W$3*0.6,IF('指标排序及赋值'!W74=3,$W$3*0.8,$W$3))))</f>
        <v>0.8</v>
      </c>
      <c r="X74" s="32">
        <f>IF('指标排序及赋值'!X74=0,0,IF('指标排序及赋值'!X74=1,$X$3*0.6,IF('指标排序及赋值'!X74=2,$X$3*0.8,$X$3)))</f>
        <v>3.2</v>
      </c>
      <c r="Y74" s="35">
        <f t="shared" si="3"/>
        <v>70.726666543748</v>
      </c>
      <c r="Z74" s="36" t="e">
        <f t="shared" si="4"/>
        <v>#N/A</v>
      </c>
      <c r="AA74" s="10"/>
      <c r="AB74" s="10"/>
      <c r="AC74" s="10"/>
      <c r="AD74" s="10"/>
      <c r="AE74" s="10"/>
      <c r="AF74" s="10"/>
      <c r="AG74" s="10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s="4" customFormat="1" ht="24.75" customHeight="1">
      <c r="A75" s="7">
        <v>72</v>
      </c>
      <c r="B75" s="15" t="s">
        <v>291</v>
      </c>
      <c r="C75" s="15" t="s">
        <v>295</v>
      </c>
      <c r="D75" s="25" t="s">
        <v>296</v>
      </c>
      <c r="E75" s="25">
        <v>13825375320</v>
      </c>
      <c r="F75" s="37" t="s">
        <v>166</v>
      </c>
      <c r="G75" s="26">
        <f>IF('初评指标表'!G75&gt;='初评指标体系'!$D$23,$G$3,(0.6+0.4*('初评指标表'!G75-'初评指标体系'!$C$23)/'初评指标体系'!$E$23)*$G$3)</f>
        <v>3.8933276246602633</v>
      </c>
      <c r="H75" s="26">
        <f>IF('初评指标表'!H75=0,0,IF('初评指标表'!H75&gt;='初评指标体系'!$D$24,$H$3,(0.6+0.4*('初评指标表'!H75-'初评指标体系'!$C$24)/'初评指标体系'!$E$24)*$H$3))</f>
        <v>7.931949345012758</v>
      </c>
      <c r="I75" s="26">
        <f>IF('初评指标表'!I75&lt;=0,0,IF('初评指标表'!I75&gt;='初评指标体系'!$D$25,$I$3,(0.6+0.4*('初评指标表'!I75-'初评指标体系'!$C$25)/'初评指标体系'!$E$25)*$I$3))</f>
        <v>4.89403699469717</v>
      </c>
      <c r="J75" s="26">
        <f>IF('初评指标表'!J75&lt;=0,0,IF('初评指标表'!J75&gt;='初评指标体系'!$D$26,$J$3,(0.6+0.4*('初评指标表'!J75-'初评指标体系'!$C$26)/'初评指标体系'!$E$26)*$J$3))</f>
        <v>0</v>
      </c>
      <c r="K75" s="26">
        <f>IF('初评指标表'!K75&lt;=0,0,IF('初评指标表'!K75&gt;='初评指标体系'!$D$27,$K$3,(0.6+0.4*('初评指标表'!K75-'初评指标体系'!$C$27)/'初评指标体系'!$E$27)*$K$3))</f>
        <v>2.7368413372174683</v>
      </c>
      <c r="L75" s="28">
        <f>IF('指标排序及赋值'!L75=0,0,IF('指标排序及赋值'!L75=1,$L$3*0.6,IF('指标排序及赋值'!L75=2,$L$3*0.8,$L$3)))</f>
        <v>10</v>
      </c>
      <c r="M75" s="29">
        <f>IF('指标排序及赋值'!M75=0,0,IF('指标排序及赋值'!M75=1,$M$3*0.6,IF('指标排序及赋值'!M75=2,$M$3*0.8,$M$3)))</f>
        <v>1.6</v>
      </c>
      <c r="N75" s="28">
        <f>IF('指标排序及赋值'!N75=0,0,$N$3)</f>
        <v>1</v>
      </c>
      <c r="O75" s="28">
        <f>IF('指标排序及赋值'!O75=0,0,$O$3)</f>
        <v>0</v>
      </c>
      <c r="P75" s="26">
        <f>IF('初评指标表'!P75=0,0,IF('初评指标表'!P75&gt;='初评指标体系'!$D$32,$P$3,(0.6+0.4*('初评指标表'!P75-'初评指标体系'!$C$32)/'初评指标体系'!$E$32)*$P$3))</f>
        <v>5.98937102013806</v>
      </c>
      <c r="Q75" s="26">
        <f>IF('初评指标表'!Q75=0,0,IF('初评指标表'!Q75&gt;='初评指标体系'!$D$33,$Q$3,(0.6+0.4*('初评指标表'!Q75-'初评指标体系'!$C$33)/'初评指标体系'!$E$33)*$Q$3))</f>
        <v>3.845352942440776</v>
      </c>
      <c r="R75" s="26">
        <f>IF('初评指标表'!R75=0,0,IF('初评指标表'!R75&gt;='初评指标体系'!$D$34,$R$3,(0.6+0.4*('初评指标表'!R75-'初评指标体系'!$C$34)/'初评指标体系'!$E$34)*$R$3))</f>
        <v>11.891352299554837</v>
      </c>
      <c r="S75" s="26">
        <f>IF('初评指标表'!S75=0,0,IF('初评指标表'!S75&gt;='初评指标体系'!$D$35,$S$3,(0.6+0.4*('初评指标表'!S75-'初评指标体系'!$C$35)/'初评指标体系'!$E$35)*$S$3))</f>
        <v>8.190598722602584</v>
      </c>
      <c r="T75" s="32">
        <f>IF('指标排序及赋值'!T75=0,0,IF('指标排序及赋值'!T75=1,$T$3*0.6,IF('指标排序及赋值'!T75=2,$T$3*0.8,$T$3)))</f>
        <v>3.2</v>
      </c>
      <c r="U75" s="32">
        <f>IF('指标排序及赋值'!U75=0,0,IF('指标排序及赋值'!U75=1,$U$3*0.8,$U$3))</f>
        <v>1.6</v>
      </c>
      <c r="V75" s="32">
        <f>IF('指标排序及赋值'!V75=0,0,IF('指标排序及赋值'!V75=1,$V$3*0.6,IF('指标排序及赋值'!V75=2,$V$3*0.8,$V$3)))</f>
        <v>1.2</v>
      </c>
      <c r="W75" s="32">
        <f>IF('指标排序及赋值'!W75=0,0,IF('指标排序及赋值'!W75=1,$W$3*0.4,IF('指标排序及赋值'!W75=2,$W$3*0.6,IF('指标排序及赋值'!W75=3,$W$3*0.8,$W$3))))</f>
        <v>0.8</v>
      </c>
      <c r="X75" s="32">
        <f>IF('指标排序及赋值'!X75=0,0,IF('指标排序及赋值'!X75=1,$X$3*0.6,IF('指标排序及赋值'!X75=2,$X$3*0.8,$X$3)))</f>
        <v>4</v>
      </c>
      <c r="Y75" s="35">
        <f t="shared" si="3"/>
        <v>72.77283028632391</v>
      </c>
      <c r="Z75" s="36" t="e">
        <f t="shared" si="4"/>
        <v>#N/A</v>
      </c>
      <c r="AA75" s="10"/>
      <c r="AB75" s="10"/>
      <c r="AC75" s="10"/>
      <c r="AD75" s="10"/>
      <c r="AE75" s="10"/>
      <c r="AF75" s="10"/>
      <c r="AG75" s="10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s="4" customFormat="1" ht="24.75" customHeight="1">
      <c r="A76" s="7">
        <v>73</v>
      </c>
      <c r="B76" s="15" t="s">
        <v>297</v>
      </c>
      <c r="C76" s="15" t="s">
        <v>298</v>
      </c>
      <c r="D76" s="7" t="s">
        <v>299</v>
      </c>
      <c r="E76" s="7" t="s">
        <v>300</v>
      </c>
      <c r="F76" s="15" t="s">
        <v>166</v>
      </c>
      <c r="G76" s="26">
        <f>IF('初评指标表'!G76&gt;='初评指标体系'!$D$23,$G$3,(0.6+0.4*('初评指标表'!G76-'初评指标体系'!$C$23)/'初评指标体系'!$E$23)*$G$3)</f>
        <v>4.737248554706831</v>
      </c>
      <c r="H76" s="26">
        <f>IF('初评指标表'!H76=0,0,IF('初评指标表'!H76&gt;='初评指标体系'!$D$24,$H$3,(0.6+0.4*('初评指标表'!H76-'初评指标体系'!$C$24)/'初评指标体系'!$E$24)*$H$3))</f>
        <v>9.288021874234248</v>
      </c>
      <c r="I76" s="26">
        <f>IF('初评指标表'!I76&lt;=0,0,IF('初评指标表'!I76&gt;='初评指标体系'!$D$25,$I$3,(0.6+0.4*('初评指标表'!I76-'初评指标体系'!$C$25)/'初评指标体系'!$E$25)*$I$3))</f>
        <v>4.319841850387566</v>
      </c>
      <c r="J76" s="26">
        <f>IF('初评指标表'!J76&lt;=0,0,IF('初评指标表'!J76&gt;='初评指标体系'!$D$26,$J$3,(0.6+0.4*('初评指标表'!J76-'初评指标体系'!$C$26)/'初评指标体系'!$E$26)*$J$3))</f>
        <v>4</v>
      </c>
      <c r="K76" s="26">
        <f>IF('初评指标表'!K76&lt;=0,0,IF('初评指标表'!K76&gt;='初评指标体系'!$D$27,$K$3,(0.6+0.4*('初评指标表'!K76-'初评指标体系'!$C$27)/'初评指标体系'!$E$27)*$K$3))</f>
        <v>3.0981607513867786</v>
      </c>
      <c r="L76" s="28">
        <f>IF('指标排序及赋值'!L76=0,0,IF('指标排序及赋值'!L76=1,$L$3*0.6,IF('指标排序及赋值'!L76=2,$L$3*0.8,$L$3)))</f>
        <v>0</v>
      </c>
      <c r="M76" s="29">
        <f>IF('指标排序及赋值'!M76=0,0,IF('指标排序及赋值'!M76=1,$M$3*0.6,IF('指标排序及赋值'!M76=2,$M$3*0.8,$M$3)))</f>
        <v>1.6</v>
      </c>
      <c r="N76" s="28">
        <f>IF('指标排序及赋值'!N76=0,0,$N$3)</f>
        <v>1</v>
      </c>
      <c r="O76" s="28">
        <f>IF('指标排序及赋值'!O76=0,0,$O$3)</f>
        <v>0</v>
      </c>
      <c r="P76" s="26">
        <f>IF('初评指标表'!P76=0,0,IF('初评指标表'!P76&gt;='初评指标体系'!$D$32,$P$3,(0.6+0.4*('初评指标表'!P76-'初评指标体系'!$C$32)/'初评指标体系'!$E$32)*$P$3))</f>
        <v>5.953335948528397</v>
      </c>
      <c r="Q76" s="26">
        <f>IF('初评指标表'!Q76=0,0,IF('初评指标表'!Q76&gt;='初评指标体系'!$D$33,$Q$3,(0.6+0.4*('初评指标表'!Q76-'初评指标体系'!$C$33)/'初评指标体系'!$E$33)*$Q$3))</f>
        <v>4.078911475125943</v>
      </c>
      <c r="R76" s="26">
        <f>IF('初评指标表'!R76=0,0,IF('初评指标表'!R76&gt;='初评指标体系'!$D$34,$R$3,(0.6+0.4*('初评指标表'!R76-'初评指标体系'!$C$34)/'初评指标体系'!$E$34)*$R$3))</f>
        <v>10.87683900805118</v>
      </c>
      <c r="S76" s="26">
        <f>IF('初评指标表'!S76=0,0,IF('初评指标表'!S76&gt;='初评指标体系'!$D$35,$S$3,(0.6+0.4*('初评指标表'!S76-'初评指标体系'!$C$35)/'初评指标体系'!$E$35)*$S$3))</f>
        <v>8.967256352524927</v>
      </c>
      <c r="T76" s="32">
        <f>IF('指标排序及赋值'!T76=0,0,IF('指标排序及赋值'!T76=1,$T$3*0.6,IF('指标排序及赋值'!T76=2,$T$3*0.8,$T$3)))</f>
        <v>3.2</v>
      </c>
      <c r="U76" s="32">
        <f>IF('指标排序及赋值'!U76=0,0,IF('指标排序及赋值'!U76=1,$U$3*0.8,$U$3))</f>
        <v>1.6</v>
      </c>
      <c r="V76" s="32">
        <f>IF('指标排序及赋值'!V76=0,0,IF('指标排序及赋值'!V76=1,$V$3*0.6,IF('指标排序及赋值'!V76=2,$V$3*0.8,$V$3)))</f>
        <v>0</v>
      </c>
      <c r="W76" s="32">
        <f>IF('指标排序及赋值'!W76=0,0,IF('指标排序及赋值'!W76=1,$W$3*0.4,IF('指标排序及赋值'!W76=2,$W$3*0.6,IF('指标排序及赋值'!W76=3,$W$3*0.8,$W$3))))</f>
        <v>1.2</v>
      </c>
      <c r="X76" s="32">
        <f>IF('指标排序及赋值'!X76=0,0,IF('指标排序及赋值'!X76=1,$X$3*0.6,IF('指标排序及赋值'!X76=2,$X$3*0.8,$X$3)))</f>
        <v>3.2</v>
      </c>
      <c r="Y76" s="35">
        <f t="shared" si="3"/>
        <v>67.11961581494587</v>
      </c>
      <c r="Z76" s="36" t="e">
        <f t="shared" si="4"/>
        <v>#N/A</v>
      </c>
      <c r="AA76" s="10"/>
      <c r="AB76" s="10"/>
      <c r="AC76" s="10"/>
      <c r="AD76" s="10"/>
      <c r="AE76" s="10"/>
      <c r="AF76" s="10"/>
      <c r="AG76" s="10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s="4" customFormat="1" ht="24.75" customHeight="1">
      <c r="A77" s="7">
        <v>74</v>
      </c>
      <c r="B77" s="15" t="s">
        <v>297</v>
      </c>
      <c r="C77" s="15" t="s">
        <v>301</v>
      </c>
      <c r="D77" s="7" t="s">
        <v>302</v>
      </c>
      <c r="E77" s="7">
        <v>13823807086</v>
      </c>
      <c r="F77" s="15" t="s">
        <v>166</v>
      </c>
      <c r="G77" s="26">
        <f>IF('初评指标表'!G77&gt;='初评指标体系'!$D$23,$G$3,(0.6+0.4*('初评指标表'!G77-'初评指标体系'!$C$23)/'初评指标体系'!$E$23)*$G$3)</f>
        <v>4.250400137420932</v>
      </c>
      <c r="H77" s="26">
        <f>IF('初评指标表'!H77=0,0,IF('初评指标表'!H77&gt;='初评指标体系'!$D$24,$H$3,(0.6+0.4*('初评指标表'!H77-'初评指标体系'!$C$24)/'初评指标体系'!$E$24)*$H$3))</f>
        <v>9.085392533969639</v>
      </c>
      <c r="I77" s="26">
        <f>IF('初评指标表'!I77&lt;=0,0,IF('初评指标表'!I77&gt;='初评指标体系'!$D$25,$I$3,(0.6+0.4*('初评指标表'!I77-'初评指标体系'!$C$25)/'初评指标体系'!$E$25)*$I$3))</f>
        <v>3.8908658429110545</v>
      </c>
      <c r="J77" s="26">
        <f>IF('初评指标表'!J77&lt;=0,0,IF('初评指标表'!J77&gt;='初评指标体系'!$D$26,$J$3,(0.6+0.4*('初评指标表'!J77-'初评指标体系'!$C$26)/'初评指标体系'!$E$26)*$J$3))</f>
        <v>3.1109203573057216</v>
      </c>
      <c r="K77" s="26">
        <f>IF('初评指标表'!K77&lt;=0,0,IF('初评指标表'!K77&gt;='初评指标体系'!$D$27,$K$3,(0.6+0.4*('初评指标表'!K77-'初评指标体系'!$C$27)/'初评指标体系'!$E$27)*$K$3))</f>
        <v>4</v>
      </c>
      <c r="L77" s="28">
        <f>IF('指标排序及赋值'!L77=0,0,IF('指标排序及赋值'!L77=1,$L$3*0.6,IF('指标排序及赋值'!L77=2,$L$3*0.8,$L$3)))</f>
        <v>8</v>
      </c>
      <c r="M77" s="29">
        <f>IF('指标排序及赋值'!M77=0,0,IF('指标排序及赋值'!M77=1,$M$3*0.6,IF('指标排序及赋值'!M77=2,$M$3*0.8,$M$3)))</f>
        <v>1.6</v>
      </c>
      <c r="N77" s="28">
        <f>IF('指标排序及赋值'!N77=0,0,$N$3)</f>
        <v>1</v>
      </c>
      <c r="O77" s="28">
        <f>IF('指标排序及赋值'!O77=0,0,$O$3)</f>
        <v>0</v>
      </c>
      <c r="P77" s="26">
        <f>IF('初评指标表'!P77=0,0,IF('初评指标表'!P77&gt;='初评指标体系'!$D$32,$P$3,(0.6+0.4*('初评指标表'!P77-'初评指标体系'!$C$32)/'初评指标体系'!$E$32)*$P$3))</f>
        <v>5.609415016039234</v>
      </c>
      <c r="Q77" s="26">
        <f>IF('初评指标表'!Q77=0,0,IF('初评指标表'!Q77&gt;='初评指标体系'!$D$33,$Q$3,(0.6+0.4*('初评指标表'!Q77-'初评指标体系'!$C$33)/'初评指标体系'!$E$33)*$Q$3))</f>
        <v>3.6968961933336884</v>
      </c>
      <c r="R77" s="26">
        <f>IF('初评指标表'!R77=0,0,IF('初评指标表'!R77&gt;='初评指标体系'!$D$34,$R$3,(0.6+0.4*('初评指标表'!R77-'初评指标体系'!$C$34)/'初评指标体系'!$E$34)*$R$3))</f>
        <v>13.23651049933456</v>
      </c>
      <c r="S77" s="26">
        <f>IF('初评指标表'!S77=0,0,IF('初评指标表'!S77&gt;='初评指标体系'!$D$35,$S$3,(0.6+0.4*('初评指标表'!S77-'初评指标体系'!$C$35)/'初评指标体系'!$E$35)*$S$3))</f>
        <v>12</v>
      </c>
      <c r="T77" s="32">
        <f>IF('指标排序及赋值'!T77=0,0,IF('指标排序及赋值'!T77=1,$T$3*0.6,IF('指标排序及赋值'!T77=2,$T$3*0.8,$T$3)))</f>
        <v>3.2</v>
      </c>
      <c r="U77" s="32">
        <f>IF('指标排序及赋值'!U77=0,0,IF('指标排序及赋值'!U77=1,$U$3*0.8,$U$3))</f>
        <v>2</v>
      </c>
      <c r="V77" s="32">
        <f>IF('指标排序及赋值'!V77=0,0,IF('指标排序及赋值'!V77=1,$V$3*0.6,IF('指标排序及赋值'!V77=2,$V$3*0.8,$V$3)))</f>
        <v>1.6</v>
      </c>
      <c r="W77" s="32">
        <f>IF('指标排序及赋值'!W77=0,0,IF('指标排序及赋值'!W77=1,$W$3*0.4,IF('指标排序及赋值'!W77=2,$W$3*0.6,IF('指标排序及赋值'!W77=3,$W$3*0.8,$W$3))))</f>
        <v>0.8</v>
      </c>
      <c r="X77" s="32">
        <f>IF('指标排序及赋值'!X77=0,0,IF('指标排序及赋值'!X77=1,$X$3*0.6,IF('指标排序及赋值'!X77=2,$X$3*0.8,$X$3)))</f>
        <v>3.2</v>
      </c>
      <c r="Y77" s="35">
        <f t="shared" si="3"/>
        <v>80.28040058031483</v>
      </c>
      <c r="Z77" s="36" t="e">
        <f t="shared" si="4"/>
        <v>#N/A</v>
      </c>
      <c r="AA77" s="10"/>
      <c r="AB77" s="10"/>
      <c r="AC77" s="10"/>
      <c r="AD77" s="10"/>
      <c r="AE77" s="10"/>
      <c r="AF77" s="10"/>
      <c r="AG77" s="10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256" s="4" customFormat="1" ht="24.75" customHeight="1">
      <c r="A78" s="7">
        <v>75</v>
      </c>
      <c r="B78" s="15" t="s">
        <v>297</v>
      </c>
      <c r="C78" s="15" t="s">
        <v>303</v>
      </c>
      <c r="D78" s="7" t="s">
        <v>304</v>
      </c>
      <c r="E78" s="7">
        <v>13560991508</v>
      </c>
      <c r="F78" s="15" t="s">
        <v>177</v>
      </c>
      <c r="G78" s="26">
        <f>IF('初评指标表'!G78&gt;='初评指标体系'!$D$23,$G$3,(0.6+0.4*('初评指标表'!G78-'初评指标体系'!$C$23)/'初评指标体系'!$E$23)*$G$3)</f>
        <v>6</v>
      </c>
      <c r="H78" s="26">
        <f>IF('初评指标表'!H78=0,0,IF('初评指标表'!H78&gt;='初评指标体系'!$D$24,$H$3,(0.6+0.4*('初评指标表'!H78-'初评指标体系'!$C$24)/'初评指标体系'!$E$24)*$H$3))</f>
        <v>8.500602068478585</v>
      </c>
      <c r="I78" s="26">
        <f>IF('初评指标表'!I78&lt;=0,0,IF('初评指标表'!I78&gt;='初评指标体系'!$D$25,$I$3,(0.6+0.4*('初评指标表'!I78-'初评指标体系'!$C$25)/'初评指标体系'!$E$25)*$I$3))</f>
        <v>3.715723976745947</v>
      </c>
      <c r="J78" s="26">
        <f>IF('初评指标表'!J78&lt;=0,0,IF('初评指标表'!J78&gt;='初评指标体系'!$D$26,$J$3,(0.6+0.4*('初评指标表'!J78-'初评指标体系'!$C$26)/'初评指标体系'!$E$26)*$J$3))</f>
        <v>0</v>
      </c>
      <c r="K78" s="26">
        <f>IF('初评指标表'!K78&lt;=0,0,IF('初评指标表'!K78&gt;='初评指标体系'!$D$27,$K$3,(0.6+0.4*('初评指标表'!K78-'初评指标体系'!$C$27)/'初评指标体系'!$E$27)*$K$3))</f>
        <v>3.1102241890165563</v>
      </c>
      <c r="L78" s="28">
        <f>IF('指标排序及赋值'!L78=0,0,IF('指标排序及赋值'!L78=1,$L$3*0.6,IF('指标排序及赋值'!L78=2,$L$3*0.8,$L$3)))</f>
        <v>6</v>
      </c>
      <c r="M78" s="29">
        <f>IF('指标排序及赋值'!M78=0,0,IF('指标排序及赋值'!M78=1,$M$3*0.6,IF('指标排序及赋值'!M78=2,$M$3*0.8,$M$3)))</f>
        <v>1.6</v>
      </c>
      <c r="N78" s="28">
        <f>IF('指标排序及赋值'!N78=0,0,$N$3)</f>
        <v>0</v>
      </c>
      <c r="O78" s="28">
        <f>IF('指标排序及赋值'!O78=0,0,$O$3)</f>
        <v>0</v>
      </c>
      <c r="P78" s="26">
        <f>IF('初评指标表'!P78=0,0,IF('初评指标表'!P78&gt;='初评指标体系'!$D$32,$P$3,(0.6+0.4*('初评指标表'!P78-'初评指标体系'!$C$32)/'初评指标体系'!$E$32)*$P$3))</f>
        <v>6.442025745061271</v>
      </c>
      <c r="Q78" s="26">
        <f>IF('初评指标表'!Q78=0,0,IF('初评指标表'!Q78&gt;='初评指标体系'!$D$33,$Q$3,(0.6+0.4*('初评指标表'!Q78-'初评指标体系'!$C$33)/'初评指标体系'!$E$33)*$Q$3))</f>
        <v>4.433641520591055</v>
      </c>
      <c r="R78" s="26">
        <f>IF('初评指标表'!R78=0,0,IF('初评指标表'!R78&gt;='初评指标体系'!$D$34,$R$3,(0.6+0.4*('初评指标表'!R78-'初评指标体系'!$C$34)/'初评指标体系'!$E$34)*$R$3))</f>
        <v>13.39833992214423</v>
      </c>
      <c r="S78" s="26">
        <f>IF('初评指标表'!S78=0,0,IF('初评指标表'!S78&gt;='初评指标体系'!$D$35,$S$3,(0.6+0.4*('初评指标表'!S78-'初评指标体系'!$C$35)/'初评指标体系'!$E$35)*$S$3))</f>
        <v>9.138612038464522</v>
      </c>
      <c r="T78" s="32">
        <f>IF('指标排序及赋值'!T78=0,0,IF('指标排序及赋值'!T78=1,$T$3*0.6,IF('指标排序及赋值'!T78=2,$T$3*0.8,$T$3)))</f>
        <v>3.2</v>
      </c>
      <c r="U78" s="32">
        <f>IF('指标排序及赋值'!U78=0,0,IF('指标排序及赋值'!U78=1,$U$3*0.8,$U$3))</f>
        <v>2</v>
      </c>
      <c r="V78" s="32">
        <f>IF('指标排序及赋值'!V78=0,0,IF('指标排序及赋值'!V78=1,$V$3*0.6,IF('指标排序及赋值'!V78=2,$V$3*0.8,$V$3)))</f>
        <v>0</v>
      </c>
      <c r="W78" s="32">
        <f>IF('指标排序及赋值'!W78=0,0,IF('指标排序及赋值'!W78=1,$W$3*0.4,IF('指标排序及赋值'!W78=2,$W$3*0.6,IF('指标排序及赋值'!W78=3,$W$3*0.8,$W$3))))</f>
        <v>1.2</v>
      </c>
      <c r="X78" s="32">
        <f>IF('指标排序及赋值'!X78=0,0,IF('指标排序及赋值'!X78=1,$X$3*0.6,IF('指标排序及赋值'!X78=2,$X$3*0.8,$X$3)))</f>
        <v>3.2</v>
      </c>
      <c r="Y78" s="35">
        <f t="shared" si="3"/>
        <v>71.93916946050217</v>
      </c>
      <c r="Z78" s="36" t="e">
        <f t="shared" si="4"/>
        <v>#N/A</v>
      </c>
      <c r="AA78" s="10"/>
      <c r="AB78" s="10"/>
      <c r="AC78" s="10"/>
      <c r="AD78" s="10"/>
      <c r="AE78" s="10"/>
      <c r="AF78" s="10"/>
      <c r="AG78" s="10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  <c r="IV78" s="11"/>
    </row>
    <row r="79" spans="1:256" s="4" customFormat="1" ht="24.75" customHeight="1">
      <c r="A79" s="7">
        <v>76</v>
      </c>
      <c r="B79" s="15" t="s">
        <v>305</v>
      </c>
      <c r="C79" s="15" t="s">
        <v>306</v>
      </c>
      <c r="D79" s="7" t="s">
        <v>307</v>
      </c>
      <c r="E79" s="7">
        <v>13823277208</v>
      </c>
      <c r="F79" s="15" t="s">
        <v>127</v>
      </c>
      <c r="G79" s="26">
        <f>IF('初评指标表'!G79&gt;='初评指标体系'!$D$23,$G$3,(0.6+0.4*('初评指标表'!G79-'初评指标体系'!$C$23)/'初评指标体系'!$E$23)*$G$3)</f>
        <v>4.1928303101920354</v>
      </c>
      <c r="H79" s="26">
        <f>IF('初评指标表'!H79=0,0,IF('初评指标表'!H79&gt;='初评指标体系'!$D$24,$H$3,(0.6+0.4*('初评指标表'!H79-'初评指标体系'!$C$24)/'初评指标体系'!$E$24)*$H$3))</f>
        <v>9.031413171998722</v>
      </c>
      <c r="I79" s="26">
        <f>IF('初评指标表'!I79&lt;=0,0,IF('初评指标表'!I79&gt;='初评指标体系'!$D$25,$I$3,(0.6+0.4*('初评指标表'!I79-'初评指标体系'!$C$25)/'初评指标体系'!$E$25)*$I$3))</f>
        <v>4.079594079577673</v>
      </c>
      <c r="J79" s="26">
        <f>IF('初评指标表'!J79&lt;=0,0,IF('初评指标表'!J79&gt;='初评指标体系'!$D$26,$J$3,(0.6+0.4*('初评指标表'!J79-'初评指标体系'!$C$26)/'初评指标体系'!$E$26)*$J$3))</f>
        <v>3.278092223503849</v>
      </c>
      <c r="K79" s="26">
        <f>IF('初评指标表'!K79&lt;=0,0,IF('初评指标表'!K79&gt;='初评指标体系'!$D$27,$K$3,(0.6+0.4*('初评指标表'!K79-'初评指标体系'!$C$27)/'初评指标体系'!$E$27)*$K$3))</f>
        <v>3.960307398766538</v>
      </c>
      <c r="L79" s="28">
        <f>IF('指标排序及赋值'!L79=0,0,IF('指标排序及赋值'!L79=1,$L$3*0.6,IF('指标排序及赋值'!L79=2,$L$3*0.8,$L$3)))</f>
        <v>8</v>
      </c>
      <c r="M79" s="29">
        <f>IF('指标排序及赋值'!M79=0,0,IF('指标排序及赋值'!M79=1,$M$3*0.6,IF('指标排序及赋值'!M79=2,$M$3*0.8,$M$3)))</f>
        <v>1.6</v>
      </c>
      <c r="N79" s="28">
        <f>IF('指标排序及赋值'!N79=0,0,$N$3)</f>
        <v>1</v>
      </c>
      <c r="O79" s="28">
        <f>IF('指标排序及赋值'!O79=0,0,$O$3)</f>
        <v>1</v>
      </c>
      <c r="P79" s="26">
        <f>IF('初评指标表'!P79=0,0,IF('初评指标表'!P79&gt;='初评指标体系'!$D$32,$P$3,(0.6+0.4*('初评指标表'!P79-'初评指标体系'!$C$32)/'初评指标体系'!$E$32)*$P$3))</f>
        <v>5.275236635702383</v>
      </c>
      <c r="Q79" s="26">
        <f>IF('初评指标表'!Q79=0,0,IF('初评指标表'!Q79&gt;='初评指标体系'!$D$33,$Q$3,(0.6+0.4*('初评指标表'!Q79-'初评指标体系'!$C$33)/'初评指标体系'!$E$33)*$Q$3))</f>
        <v>3.725292119699415</v>
      </c>
      <c r="R79" s="26">
        <f>IF('初评指标表'!R79=0,0,IF('初评指标表'!R79&gt;='初评指标体系'!$D$34,$R$3,(0.6+0.4*('初评指标表'!R79-'初评指标体系'!$C$34)/'初评指标体系'!$E$34)*$R$3))</f>
        <v>10.800041422851164</v>
      </c>
      <c r="S79" s="26">
        <f>IF('初评指标表'!S79=0,0,IF('初评指标表'!S79&gt;='初评指标体系'!$D$35,$S$3,(0.6+0.4*('初评指标表'!S79-'初评指标体系'!$C$35)/'初评指标体系'!$E$35)*$S$3))</f>
        <v>10.191630347049111</v>
      </c>
      <c r="T79" s="32">
        <f>IF('指标排序及赋值'!T79=0,0,IF('指标排序及赋值'!T79=1,$T$3*0.6,IF('指标排序及赋值'!T79=2,$T$3*0.8,$T$3)))</f>
        <v>4</v>
      </c>
      <c r="U79" s="32">
        <f>IF('指标排序及赋值'!U79=0,0,IF('指标排序及赋值'!U79=1,$U$3*0.8,$U$3))</f>
        <v>2</v>
      </c>
      <c r="V79" s="32">
        <f>IF('指标排序及赋值'!V79=0,0,IF('指标排序及赋值'!V79=1,$V$3*0.6,IF('指标排序及赋值'!V79=2,$V$3*0.8,$V$3)))</f>
        <v>1.6</v>
      </c>
      <c r="W79" s="32">
        <f>IF('指标排序及赋值'!W79=0,0,IF('指标排序及赋值'!W79=1,$W$3*0.4,IF('指标排序及赋值'!W79=2,$W$3*0.6,IF('指标排序及赋值'!W79=3,$W$3*0.8,$W$3))))</f>
        <v>0.8</v>
      </c>
      <c r="X79" s="32">
        <f>IF('指标排序及赋值'!X79=0,0,IF('指标排序及赋值'!X79=1,$X$3*0.6,IF('指标排序及赋值'!X79=2,$X$3*0.8,$X$3)))</f>
        <v>4</v>
      </c>
      <c r="Y79" s="35">
        <f t="shared" si="3"/>
        <v>78.53443770934089</v>
      </c>
      <c r="Z79" s="36" t="e">
        <f t="shared" si="4"/>
        <v>#N/A</v>
      </c>
      <c r="AA79" s="10"/>
      <c r="AB79" s="10"/>
      <c r="AC79" s="10"/>
      <c r="AD79" s="10"/>
      <c r="AE79" s="10"/>
      <c r="AF79" s="10"/>
      <c r="AG79" s="10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  <c r="IV79" s="11"/>
    </row>
    <row r="80" spans="1:256" s="4" customFormat="1" ht="24.75" customHeight="1">
      <c r="A80" s="7">
        <v>77</v>
      </c>
      <c r="B80" s="15" t="s">
        <v>305</v>
      </c>
      <c r="C80" s="15" t="s">
        <v>308</v>
      </c>
      <c r="D80" s="7" t="s">
        <v>309</v>
      </c>
      <c r="E80" s="7">
        <v>13927338026</v>
      </c>
      <c r="F80" s="15" t="s">
        <v>127</v>
      </c>
      <c r="G80" s="26">
        <f>IF('初评指标表'!G80&gt;='初评指标体系'!$D$23,$G$3,(0.6+0.4*('初评指标表'!G80-'初评指标体系'!$C$23)/'初评指标体系'!$E$23)*$G$3)</f>
        <v>3.7537351050285483</v>
      </c>
      <c r="H80" s="26">
        <f>IF('初评指标表'!H80=0,0,IF('初评指标表'!H80&gt;='初评指标体系'!$D$24,$H$3,(0.6+0.4*('初评指标表'!H80-'初评指标体系'!$C$24)/'初评指标体系'!$E$24)*$H$3))</f>
        <v>8.042498745559403</v>
      </c>
      <c r="I80" s="26">
        <f>IF('初评指标表'!I80&lt;=0,0,IF('初评指标表'!I80&gt;='初评指标体系'!$D$25,$I$3,(0.6+0.4*('初评指标表'!I80-'初评指标体系'!$C$25)/'初评指标体系'!$E$25)*$I$3))</f>
        <v>4.043626495194035</v>
      </c>
      <c r="J80" s="26">
        <f>IF('初评指标表'!J80&lt;=0,0,IF('初评指标表'!J80&gt;='初评指标体系'!$D$26,$J$3,(0.6+0.4*('初评指标表'!J80-'初评指标体系'!$C$26)/'初评指标体系'!$E$26)*$J$3))</f>
        <v>0</v>
      </c>
      <c r="K80" s="26">
        <f>IF('初评指标表'!K80&lt;=0,0,IF('初评指标表'!K80&gt;='初评指标体系'!$D$27,$K$3,(0.6+0.4*('初评指标表'!K80-'初评指标体系'!$C$27)/'初评指标体系'!$E$27)*$K$3))</f>
        <v>0</v>
      </c>
      <c r="L80" s="28">
        <f>IF('指标排序及赋值'!L80=0,0,IF('指标排序及赋值'!L80=1,$L$3*0.6,IF('指标排序及赋值'!L80=2,$L$3*0.8,$L$3)))</f>
        <v>10</v>
      </c>
      <c r="M80" s="29">
        <f>IF('指标排序及赋值'!M80=0,0,IF('指标排序及赋值'!M80=1,$M$3*0.6,IF('指标排序及赋值'!M80=2,$M$3*0.8,$M$3)))</f>
        <v>1.6</v>
      </c>
      <c r="N80" s="28">
        <f>IF('指标排序及赋值'!N80=0,0,$N$3)</f>
        <v>1</v>
      </c>
      <c r="O80" s="28">
        <f>IF('指标排序及赋值'!O80=0,0,$O$3)</f>
        <v>0</v>
      </c>
      <c r="P80" s="26">
        <f>IF('初评指标表'!P80=0,0,IF('初评指标表'!P80&gt;='初评指标体系'!$D$32,$P$3,(0.6+0.4*('初评指标表'!P80-'初评指标体系'!$C$32)/'初评指标体系'!$E$32)*$P$3))</f>
        <v>5.246527348062036</v>
      </c>
      <c r="Q80" s="26">
        <f>IF('初评指标表'!Q80=0,0,IF('初评指标表'!Q80&gt;='初评指标体系'!$D$33,$Q$3,(0.6+0.4*('初评指标表'!Q80-'初评指标体系'!$C$33)/'初评指标体系'!$E$33)*$Q$3))</f>
        <v>3.63396641822787</v>
      </c>
      <c r="R80" s="26">
        <f>IF('初评指标表'!R80=0,0,IF('初评指标表'!R80&gt;='初评指标体系'!$D$34,$R$3,(0.6+0.4*('初评指标表'!R80-'初评指标体系'!$C$34)/'初评指标体系'!$E$34)*$R$3))</f>
        <v>11.262711321210787</v>
      </c>
      <c r="S80" s="26">
        <f>IF('初评指标表'!S80=0,0,IF('初评指标表'!S80&gt;='初评指标体系'!$D$35,$S$3,(0.6+0.4*('初评指标表'!S80-'初评指标体系'!$C$35)/'初评指标体系'!$E$35)*$S$3))</f>
        <v>9.142293072551166</v>
      </c>
      <c r="T80" s="32">
        <f>IF('指标排序及赋值'!T80=0,0,IF('指标排序及赋值'!T80=1,$T$3*0.6,IF('指标排序及赋值'!T80=2,$T$3*0.8,$T$3)))</f>
        <v>4</v>
      </c>
      <c r="U80" s="32">
        <f>IF('指标排序及赋值'!U80=0,0,IF('指标排序及赋值'!U80=1,$U$3*0.8,$U$3))</f>
        <v>1.6</v>
      </c>
      <c r="V80" s="32">
        <f>IF('指标排序及赋值'!V80=0,0,IF('指标排序及赋值'!V80=1,$V$3*0.6,IF('指标排序及赋值'!V80=2,$V$3*0.8,$V$3)))</f>
        <v>0</v>
      </c>
      <c r="W80" s="32">
        <f>IF('指标排序及赋值'!W80=0,0,IF('指标排序及赋值'!W80=1,$W$3*0.4,IF('指标排序及赋值'!W80=2,$W$3*0.6,IF('指标排序及赋值'!W80=3,$W$3*0.8,$W$3))))</f>
        <v>0.8</v>
      </c>
      <c r="X80" s="32">
        <f>IF('指标排序及赋值'!X80=0,0,IF('指标排序及赋值'!X80=1,$X$3*0.6,IF('指标排序及赋值'!X80=2,$X$3*0.8,$X$3)))</f>
        <v>3.2</v>
      </c>
      <c r="Y80" s="35">
        <f t="shared" si="3"/>
        <v>67.32535850583386</v>
      </c>
      <c r="Z80" s="36" t="e">
        <f t="shared" si="4"/>
        <v>#N/A</v>
      </c>
      <c r="AA80" s="10"/>
      <c r="AB80" s="10"/>
      <c r="AC80" s="10"/>
      <c r="AD80" s="10"/>
      <c r="AE80" s="10"/>
      <c r="AF80" s="10"/>
      <c r="AG80" s="10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  <c r="IV80" s="11"/>
    </row>
    <row r="81" spans="1:256" s="4" customFormat="1" ht="24.75" customHeight="1">
      <c r="A81" s="7">
        <v>78</v>
      </c>
      <c r="B81" s="15" t="s">
        <v>305</v>
      </c>
      <c r="C81" s="15" t="s">
        <v>310</v>
      </c>
      <c r="D81" s="7" t="s">
        <v>311</v>
      </c>
      <c r="E81" s="7">
        <v>18129595700</v>
      </c>
      <c r="F81" s="15" t="s">
        <v>127</v>
      </c>
      <c r="G81" s="26">
        <f>IF('初评指标表'!G81&gt;='初评指标体系'!$D$23,$G$3,(0.6+0.4*('初评指标表'!G81-'初评指标体系'!$C$23)/'初评指标体系'!$E$23)*$G$3)</f>
        <v>3.8106641367390996</v>
      </c>
      <c r="H81" s="26">
        <f>IF('初评指标表'!H81=0,0,IF('初评指标表'!H81&gt;='初评指标体系'!$D$24,$H$3,(0.6+0.4*('初评指标表'!H81-'初评指标体系'!$C$24)/'初评指标体系'!$E$24)*$H$3))</f>
        <v>9.077623552496135</v>
      </c>
      <c r="I81" s="26">
        <f>IF('初评指标表'!I81&lt;=0,0,IF('初评指标表'!I81&gt;='初评指标体系'!$D$25,$I$3,(0.6+0.4*('初评指标表'!I81-'初评指标体系'!$C$25)/'初评指标体系'!$E$25)*$I$3))</f>
        <v>3.903339630769863</v>
      </c>
      <c r="J81" s="26">
        <f>IF('初评指标表'!J81&lt;=0,0,IF('初评指标表'!J81&gt;='初评指标体系'!$D$26,$J$3,(0.6+0.4*('初评指标表'!J81-'初评指标体系'!$C$26)/'初评指标体系'!$E$26)*$J$3))</f>
        <v>3.3424716328227686</v>
      </c>
      <c r="K81" s="26">
        <f>IF('初评指标表'!K81&lt;=0,0,IF('初评指标表'!K81&gt;='初评指标体系'!$D$27,$K$3,(0.6+0.4*('初评指标表'!K81-'初评指标体系'!$C$27)/'初评指标体系'!$E$27)*$K$3))</f>
        <v>0</v>
      </c>
      <c r="L81" s="28">
        <f>IF('指标排序及赋值'!L81=0,0,IF('指标排序及赋值'!L81=1,$L$3*0.6,IF('指标排序及赋值'!L81=2,$L$3*0.8,$L$3)))</f>
        <v>10</v>
      </c>
      <c r="M81" s="29">
        <f>IF('指标排序及赋值'!M81=0,0,IF('指标排序及赋值'!M81=1,$M$3*0.6,IF('指标排序及赋值'!M81=2,$M$3*0.8,$M$3)))</f>
        <v>1.6</v>
      </c>
      <c r="N81" s="28">
        <f>IF('指标排序及赋值'!N81=0,0,$N$3)</f>
        <v>1</v>
      </c>
      <c r="O81" s="28">
        <f>IF('指标排序及赋值'!O81=0,0,$O$3)</f>
        <v>0</v>
      </c>
      <c r="P81" s="26">
        <f>IF('初评指标表'!P81=0,0,IF('初评指标表'!P81&gt;='初评指标体系'!$D$32,$P$3,(0.6+0.4*('初评指标表'!P81-'初评指标体系'!$C$32)/'初评指标体系'!$E$32)*$P$3))</f>
        <v>6.010099673667833</v>
      </c>
      <c r="Q81" s="26">
        <f>IF('初评指标表'!Q81=0,0,IF('初评指标表'!Q81&gt;='初评指标体系'!$D$33,$Q$3,(0.6+0.4*('初评指标表'!Q81-'初评指标体系'!$C$33)/'初评指标体系'!$E$33)*$Q$3))</f>
        <v>3.7182899284671485</v>
      </c>
      <c r="R81" s="26">
        <f>IF('初评指标表'!R81=0,0,IF('初评指标表'!R81&gt;='初评指标体系'!$D$34,$R$3,(0.6+0.4*('初评指标表'!R81-'初评指标体系'!$C$34)/'初评指标体系'!$E$34)*$R$3))</f>
        <v>10.143195641496344</v>
      </c>
      <c r="S81" s="26">
        <f>IF('初评指标表'!S81=0,0,IF('初评指标表'!S81&gt;='初评指标体系'!$D$35,$S$3,(0.6+0.4*('初评指标表'!S81-'初评指标体系'!$C$35)/'初评指标体系'!$E$35)*$S$3))</f>
        <v>8.118705331841127</v>
      </c>
      <c r="T81" s="32">
        <f>IF('指标排序及赋值'!T81=0,0,IF('指标排序及赋值'!T81=1,$T$3*0.6,IF('指标排序及赋值'!T81=2,$T$3*0.8,$T$3)))</f>
        <v>0</v>
      </c>
      <c r="U81" s="32">
        <f>IF('指标排序及赋值'!U81=0,0,IF('指标排序及赋值'!U81=1,$U$3*0.8,$U$3))</f>
        <v>2</v>
      </c>
      <c r="V81" s="32">
        <f>IF('指标排序及赋值'!V81=0,0,IF('指标排序及赋值'!V81=1,$V$3*0.6,IF('指标排序及赋值'!V81=2,$V$3*0.8,$V$3)))</f>
        <v>1.2</v>
      </c>
      <c r="W81" s="32">
        <f>IF('指标排序及赋值'!W81=0,0,IF('指标排序及赋值'!W81=1,$W$3*0.4,IF('指标排序及赋值'!W81=2,$W$3*0.6,IF('指标排序及赋值'!W81=3,$W$3*0.8,$W$3))))</f>
        <v>0.8</v>
      </c>
      <c r="X81" s="32">
        <f>IF('指标排序及赋值'!X81=0,0,IF('指标排序及赋值'!X81=1,$X$3*0.6,IF('指标排序及赋值'!X81=2,$X$3*0.8,$X$3)))</f>
        <v>4</v>
      </c>
      <c r="Y81" s="35">
        <f t="shared" si="3"/>
        <v>68.72438952830032</v>
      </c>
      <c r="Z81" s="36" t="e">
        <f t="shared" si="4"/>
        <v>#N/A</v>
      </c>
      <c r="AA81" s="10"/>
      <c r="AB81" s="10"/>
      <c r="AC81" s="10"/>
      <c r="AD81" s="10"/>
      <c r="AE81" s="10"/>
      <c r="AF81" s="10"/>
      <c r="AG81" s="10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  <c r="IV81" s="11"/>
    </row>
    <row r="82" spans="1:256" s="4" customFormat="1" ht="24.75" customHeight="1">
      <c r="A82" s="7">
        <v>79</v>
      </c>
      <c r="B82" s="15" t="s">
        <v>305</v>
      </c>
      <c r="C82" s="15" t="s">
        <v>312</v>
      </c>
      <c r="D82" s="7" t="s">
        <v>313</v>
      </c>
      <c r="E82" s="7">
        <v>13360881699</v>
      </c>
      <c r="F82" s="15" t="s">
        <v>161</v>
      </c>
      <c r="G82" s="26">
        <f>IF('初评指标表'!G82&gt;='初评指标体系'!$D$23,$G$3,(0.6+0.4*('初评指标表'!G82-'初评指标体系'!$C$23)/'初评指标体系'!$E$23)*$G$3)</f>
        <v>4.013925626942534</v>
      </c>
      <c r="H82" s="26">
        <f>IF('初评指标表'!H82=0,0,IF('初评指标表'!H82&gt;='初评指标体系'!$D$24,$H$3,(0.6+0.4*('初评指标表'!H82-'初评指标体系'!$C$24)/'初评指标体系'!$E$24)*$H$3))</f>
        <v>7.868935534034398</v>
      </c>
      <c r="I82" s="26">
        <f>IF('初评指标表'!I82&lt;=0,0,IF('初评指标表'!I82&gt;='初评指标体系'!$D$25,$I$3,(0.6+0.4*('初评指标表'!I82-'初评指标体系'!$C$25)/'初评指标体系'!$E$25)*$I$3))</f>
        <v>3.859890102080656</v>
      </c>
      <c r="J82" s="26">
        <f>IF('初评指标表'!J82&lt;=0,0,IF('初评指标表'!J82&gt;='初评指标体系'!$D$26,$J$3,(0.6+0.4*('初评指标表'!J82-'初评指标体系'!$C$26)/'初评指标体系'!$E$26)*$J$3))</f>
        <v>2.8392392499798813</v>
      </c>
      <c r="K82" s="26">
        <f>IF('初评指标表'!K82&lt;=0,0,IF('初评指标表'!K82&gt;='初评指标体系'!$D$27,$K$3,(0.6+0.4*('初评指标表'!K82-'初评指标体系'!$C$27)/'初评指标体系'!$E$27)*$K$3))</f>
        <v>2.4420654015866097</v>
      </c>
      <c r="L82" s="28">
        <f>IF('指标排序及赋值'!L82=0,0,IF('指标排序及赋值'!L82=1,$L$3*0.6,IF('指标排序及赋值'!L82=2,$L$3*0.8,$L$3)))</f>
        <v>6</v>
      </c>
      <c r="M82" s="29">
        <f>IF('指标排序及赋值'!M82=0,0,IF('指标排序及赋值'!M82=1,$M$3*0.6,IF('指标排序及赋值'!M82=2,$M$3*0.8,$M$3)))</f>
        <v>1.6</v>
      </c>
      <c r="N82" s="28">
        <f>IF('指标排序及赋值'!N82=0,0,$N$3)</f>
        <v>1</v>
      </c>
      <c r="O82" s="28">
        <f>IF('指标排序及赋值'!O82=0,0,$O$3)</f>
        <v>1</v>
      </c>
      <c r="P82" s="26">
        <f>IF('初评指标表'!P82=0,0,IF('初评指标表'!P82&gt;='初评指标体系'!$D$32,$P$3,(0.6+0.4*('初评指标表'!P82-'初评指标体系'!$C$32)/'初评指标体系'!$E$32)*$P$3))</f>
        <v>5.398897244966548</v>
      </c>
      <c r="Q82" s="26">
        <f>IF('初评指标表'!Q82=0,0,IF('初评指标表'!Q82&gt;='初评指标体系'!$D$33,$Q$3,(0.6+0.4*('初评指标表'!Q82-'初评指标体系'!$C$33)/'初评指标体系'!$E$33)*$Q$3))</f>
        <v>3.7183278333547</v>
      </c>
      <c r="R82" s="26">
        <f>IF('初评指标表'!R82=0,0,IF('初评指标表'!R82&gt;='初评指标体系'!$D$34,$R$3,(0.6+0.4*('初评指标表'!R82-'初评指标体系'!$C$34)/'初评指标体系'!$E$34)*$R$3))</f>
        <v>10.708375536228495</v>
      </c>
      <c r="S82" s="26">
        <f>IF('初评指标表'!S82=0,0,IF('初评指标表'!S82&gt;='初评指标体系'!$D$35,$S$3,(0.6+0.4*('初评指标表'!S82-'初评指标体系'!$C$35)/'初评指标体系'!$E$35)*$S$3))</f>
        <v>8.156904113649409</v>
      </c>
      <c r="T82" s="32">
        <f>IF('指标排序及赋值'!T82=0,0,IF('指标排序及赋值'!T82=1,$T$3*0.6,IF('指标排序及赋值'!T82=2,$T$3*0.8,$T$3)))</f>
        <v>3.2</v>
      </c>
      <c r="U82" s="32">
        <f>IF('指标排序及赋值'!U82=0,0,IF('指标排序及赋值'!U82=1,$U$3*0.8,$U$3))</f>
        <v>2</v>
      </c>
      <c r="V82" s="32">
        <f>IF('指标排序及赋值'!V82=0,0,IF('指标排序及赋值'!V82=1,$V$3*0.6,IF('指标排序及赋值'!V82=2,$V$3*0.8,$V$3)))</f>
        <v>1.2</v>
      </c>
      <c r="W82" s="32">
        <f>IF('指标排序及赋值'!W82=0,0,IF('指标排序及赋值'!W82=1,$W$3*0.4,IF('指标排序及赋值'!W82=2,$W$3*0.6,IF('指标排序及赋值'!W82=3,$W$3*0.8,$W$3))))</f>
        <v>0.8</v>
      </c>
      <c r="X82" s="32">
        <f>IF('指标排序及赋值'!X82=0,0,IF('指标排序及赋值'!X82=1,$X$3*0.6,IF('指标排序及赋值'!X82=2,$X$3*0.8,$X$3)))</f>
        <v>4</v>
      </c>
      <c r="Y82" s="35">
        <f t="shared" si="3"/>
        <v>69.80656064282323</v>
      </c>
      <c r="Z82" s="36" t="e">
        <f t="shared" si="4"/>
        <v>#N/A</v>
      </c>
      <c r="AA82" s="10"/>
      <c r="AB82" s="10"/>
      <c r="AC82" s="10"/>
      <c r="AD82" s="10"/>
      <c r="AE82" s="10"/>
      <c r="AF82" s="10"/>
      <c r="AG82" s="10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  <c r="IV82" s="11"/>
    </row>
    <row r="83" spans="1:256" s="4" customFormat="1" ht="24.75" customHeight="1">
      <c r="A83" s="7">
        <v>80</v>
      </c>
      <c r="B83" s="15" t="s">
        <v>305</v>
      </c>
      <c r="C83" s="15" t="s">
        <v>314</v>
      </c>
      <c r="D83" s="7" t="s">
        <v>315</v>
      </c>
      <c r="E83" s="7" t="s">
        <v>316</v>
      </c>
      <c r="F83" s="15" t="s">
        <v>156</v>
      </c>
      <c r="G83" s="26">
        <f>IF('初评指标表'!G83&gt;='初评指标体系'!$D$23,$G$3,(0.6+0.4*('初评指标表'!G83-'初评指标体系'!$C$23)/'初评指标体系'!$E$23)*$G$3)</f>
        <v>4.096269447783573</v>
      </c>
      <c r="H83" s="26">
        <f>IF('初评指标表'!H83=0,0,IF('初评指标表'!H83&gt;='初评指标体系'!$D$24,$H$3,(0.6+0.4*('初评指标表'!H83-'初评指标体系'!$C$24)/'初评指标体系'!$E$24)*$H$3))</f>
        <v>8.007524849344865</v>
      </c>
      <c r="I83" s="26">
        <f>IF('初评指标表'!I83&lt;=0,0,IF('初评指标表'!I83&gt;='初评指标体系'!$D$25,$I$3,(0.6+0.4*('初评指标表'!I83-'初评指标体系'!$C$25)/'初评指标体系'!$E$25)*$I$3))</f>
        <v>4.862263652649783</v>
      </c>
      <c r="J83" s="26">
        <f>IF('初评指标表'!J83&lt;=0,0,IF('初评指标表'!J83&gt;='初评指标体系'!$D$26,$J$3,(0.6+0.4*('初评指标表'!J83-'初评指标体系'!$C$26)/'初评指标体系'!$E$26)*$J$3))</f>
        <v>3.9341184044636393</v>
      </c>
      <c r="K83" s="26">
        <f>IF('初评指标表'!K83&lt;=0,0,IF('初评指标表'!K83&gt;='初评指标体系'!$D$27,$K$3,(0.6+0.4*('初评指标表'!K83-'初评指标体系'!$C$27)/'初评指标体系'!$E$27)*$K$3))</f>
        <v>2.973245800446177</v>
      </c>
      <c r="L83" s="28">
        <f>IF('指标排序及赋值'!L83=0,0,IF('指标排序及赋值'!L83=1,$L$3*0.6,IF('指标排序及赋值'!L83=2,$L$3*0.8,$L$3)))</f>
        <v>10</v>
      </c>
      <c r="M83" s="29">
        <f>IF('指标排序及赋值'!M83=0,0,IF('指标排序及赋值'!M83=1,$M$3*0.6,IF('指标排序及赋值'!M83=2,$M$3*0.8,$M$3)))</f>
        <v>1.6</v>
      </c>
      <c r="N83" s="28">
        <f>IF('指标排序及赋值'!N83=0,0,$N$3)</f>
        <v>1</v>
      </c>
      <c r="O83" s="28">
        <f>IF('指标排序及赋值'!O83=0,0,$O$3)</f>
        <v>1</v>
      </c>
      <c r="P83" s="26">
        <f>IF('初评指标表'!P83=0,0,IF('初评指标表'!P83&gt;='初评指标体系'!$D$32,$P$3,(0.6+0.4*('初评指标表'!P83-'初评指标体系'!$C$32)/'初评指标体系'!$E$32)*$P$3))</f>
        <v>5.605558580586068</v>
      </c>
      <c r="Q83" s="26">
        <f>IF('初评指标表'!Q83=0,0,IF('初评指标表'!Q83&gt;='初评指标体系'!$D$33,$Q$3,(0.6+0.4*('初评指标表'!Q83-'初评指标体系'!$C$33)/'初评指标体系'!$E$33)*$Q$3))</f>
        <v>3.6614736452947967</v>
      </c>
      <c r="R83" s="26">
        <f>IF('初评指标表'!R83=0,0,IF('初评指标表'!R83&gt;='初评指标体系'!$D$34,$R$3,(0.6+0.4*('初评指标表'!R83-'初评指标体系'!$C$34)/'初评指标体系'!$E$34)*$R$3))</f>
        <v>12.739576790128655</v>
      </c>
      <c r="S83" s="26">
        <f>IF('初评指标表'!S83=0,0,IF('初评指标表'!S83&gt;='初评指标体系'!$D$35,$S$3,(0.6+0.4*('初评指标表'!S83-'初评指标体系'!$C$35)/'初评指标体系'!$E$35)*$S$3))</f>
        <v>9.222409573090589</v>
      </c>
      <c r="T83" s="32">
        <f>IF('指标排序及赋值'!T83=0,0,IF('指标排序及赋值'!T83=1,$T$3*0.6,IF('指标排序及赋值'!T83=2,$T$3*0.8,$T$3)))</f>
        <v>4</v>
      </c>
      <c r="U83" s="32">
        <f>IF('指标排序及赋值'!U83=0,0,IF('指标排序及赋值'!U83=1,$U$3*0.8,$U$3))</f>
        <v>2</v>
      </c>
      <c r="V83" s="32">
        <f>IF('指标排序及赋值'!V83=0,0,IF('指标排序及赋值'!V83=1,$V$3*0.6,IF('指标排序及赋值'!V83=2,$V$3*0.8,$V$3)))</f>
        <v>1.6</v>
      </c>
      <c r="W83" s="32">
        <f>IF('指标排序及赋值'!W83=0,0,IF('指标排序及赋值'!W83=1,$W$3*0.4,IF('指标排序及赋值'!W83=2,$W$3*0.6,IF('指标排序及赋值'!W83=3,$W$3*0.8,$W$3))))</f>
        <v>0.8</v>
      </c>
      <c r="X83" s="32">
        <f>IF('指标排序及赋值'!X83=0,0,IF('指标排序及赋值'!X83=1,$X$3*0.6,IF('指标排序及赋值'!X83=2,$X$3*0.8,$X$3)))</f>
        <v>4</v>
      </c>
      <c r="Y83" s="35">
        <f t="shared" si="3"/>
        <v>81.10244074378814</v>
      </c>
      <c r="Z83" s="36" t="e">
        <f t="shared" si="4"/>
        <v>#N/A</v>
      </c>
      <c r="AA83" s="10"/>
      <c r="AB83" s="10"/>
      <c r="AC83" s="10"/>
      <c r="AD83" s="10"/>
      <c r="AE83" s="10"/>
      <c r="AF83" s="10"/>
      <c r="AG83" s="10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  <c r="IV83" s="11"/>
    </row>
    <row r="84" spans="1:256" s="4" customFormat="1" ht="24.75" customHeight="1">
      <c r="A84" s="7">
        <v>81</v>
      </c>
      <c r="B84" s="15" t="s">
        <v>305</v>
      </c>
      <c r="C84" s="15" t="s">
        <v>317</v>
      </c>
      <c r="D84" s="7" t="s">
        <v>318</v>
      </c>
      <c r="E84" s="7">
        <v>18666603026</v>
      </c>
      <c r="F84" s="15" t="s">
        <v>195</v>
      </c>
      <c r="G84" s="26">
        <f>IF('初评指标表'!G84&gt;='初评指标体系'!$D$23,$G$3,(0.6+0.4*('初评指标表'!G84-'初评指标体系'!$C$23)/'初评指标体系'!$E$23)*$G$3)</f>
        <v>3.5999999999999996</v>
      </c>
      <c r="H84" s="26">
        <f>IF('初评指标表'!H84=0,0,IF('初评指标表'!H84&gt;='初评指标体系'!$D$24,$H$3,(0.6+0.4*('初评指标表'!H84-'初评指标体系'!$C$24)/'初评指标体系'!$E$24)*$H$3))</f>
        <v>7.199999999999999</v>
      </c>
      <c r="I84" s="26">
        <f>IF('初评指标表'!I84&lt;=0,0,IF('初评指标表'!I84&gt;='初评指标体系'!$D$25,$I$3,(0.6+0.4*('初评指标表'!I84-'初评指标体系'!$C$25)/'初评指标体系'!$E$25)*$I$3))</f>
        <v>4.700987315617797</v>
      </c>
      <c r="J84" s="26">
        <f>IF('初评指标表'!J84&lt;=0,0,IF('初评指标表'!J84&gt;='初评指标体系'!$D$26,$J$3,(0.6+0.4*('初评指标表'!J84-'初评指标体系'!$C$26)/'初评指标体系'!$E$26)*$J$3))</f>
        <v>4</v>
      </c>
      <c r="K84" s="26">
        <f>IF('初评指标表'!K84&lt;=0,0,IF('初评指标表'!K84&gt;='初评指标体系'!$D$27,$K$3,(0.6+0.4*('初评指标表'!K84-'初评指标体系'!$C$27)/'初评指标体系'!$E$27)*$K$3))</f>
        <v>4</v>
      </c>
      <c r="L84" s="28">
        <f>IF('指标排序及赋值'!L84=0,0,IF('指标排序及赋值'!L84=1,$L$3*0.6,IF('指标排序及赋值'!L84=2,$L$3*0.8,$L$3)))</f>
        <v>6</v>
      </c>
      <c r="M84" s="29">
        <f>IF('指标排序及赋值'!M84=0,0,IF('指标排序及赋值'!M84=1,$M$3*0.6,IF('指标排序及赋值'!M84=2,$M$3*0.8,$M$3)))</f>
        <v>1.2</v>
      </c>
      <c r="N84" s="28">
        <f>IF('指标排序及赋值'!N84=0,0,$N$3)</f>
        <v>1</v>
      </c>
      <c r="O84" s="28">
        <f>IF('指标排序及赋值'!O84=0,0,$O$3)</f>
        <v>0</v>
      </c>
      <c r="P84" s="26">
        <f>IF('初评指标表'!P84=0,0,IF('初评指标表'!P84&gt;='初评指标体系'!$D$32,$P$3,(0.6+0.4*('初评指标表'!P84-'初评指标体系'!$C$32)/'初评指标体系'!$E$32)*$P$3))</f>
        <v>7.155483739899147</v>
      </c>
      <c r="Q84" s="26">
        <f>IF('初评指标表'!Q84=0,0,IF('初评指标表'!Q84&gt;='初评指标体系'!$D$33,$Q$3,(0.6+0.4*('初评指标表'!Q84-'初评指标体系'!$C$33)/'初评指标体系'!$E$33)*$Q$3))</f>
        <v>4.251201795050485</v>
      </c>
      <c r="R84" s="26">
        <f>IF('初评指标表'!R84=0,0,IF('初评指标表'!R84&gt;='初评指标体系'!$D$34,$R$3,(0.6+0.4*('初评指标表'!R84-'初评指标体系'!$C$34)/'初评指标体系'!$E$34)*$R$3))</f>
        <v>13.99434029357349</v>
      </c>
      <c r="S84" s="26">
        <f>IF('初评指标表'!S84=0,0,IF('初评指标表'!S84&gt;='初评指标体系'!$D$35,$S$3,(0.6+0.4*('初评指标表'!S84-'初评指标体系'!$C$35)/'初评指标体系'!$E$35)*$S$3))</f>
        <v>7.275590418862945</v>
      </c>
      <c r="T84" s="32">
        <f>IF('指标排序及赋值'!T84=0,0,IF('指标排序及赋值'!T84=1,$T$3*0.6,IF('指标排序及赋值'!T84=2,$T$3*0.8,$T$3)))</f>
        <v>3.2</v>
      </c>
      <c r="U84" s="32">
        <f>IF('指标排序及赋值'!U84=0,0,IF('指标排序及赋值'!U84=1,$U$3*0.8,$U$3))</f>
        <v>2</v>
      </c>
      <c r="V84" s="32">
        <f>IF('指标排序及赋值'!V84=0,0,IF('指标排序及赋值'!V84=1,$V$3*0.6,IF('指标排序及赋值'!V84=2,$V$3*0.8,$V$3)))</f>
        <v>0</v>
      </c>
      <c r="W84" s="32">
        <f>IF('指标排序及赋值'!W84=0,0,IF('指标排序及赋值'!W84=1,$W$3*0.4,IF('指标排序及赋值'!W84=2,$W$3*0.6,IF('指标排序及赋值'!W84=3,$W$3*0.8,$W$3))))</f>
        <v>0</v>
      </c>
      <c r="X84" s="32">
        <f>IF('指标排序及赋值'!X84=0,0,IF('指标排序及赋值'!X84=1,$X$3*0.6,IF('指标排序及赋值'!X84=2,$X$3*0.8,$X$3)))</f>
        <v>4</v>
      </c>
      <c r="Y84" s="35">
        <f t="shared" si="3"/>
        <v>73.57760356300386</v>
      </c>
      <c r="Z84" s="36" t="e">
        <f t="shared" si="4"/>
        <v>#N/A</v>
      </c>
      <c r="AA84" s="10"/>
      <c r="AB84" s="10"/>
      <c r="AC84" s="10"/>
      <c r="AD84" s="10"/>
      <c r="AE84" s="10"/>
      <c r="AF84" s="10"/>
      <c r="AG84" s="10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  <c r="IV84" s="11"/>
    </row>
    <row r="85" spans="1:256" s="4" customFormat="1" ht="24.75" customHeight="1">
      <c r="A85" s="7">
        <v>82</v>
      </c>
      <c r="B85" s="15" t="s">
        <v>319</v>
      </c>
      <c r="C85" s="15" t="s">
        <v>320</v>
      </c>
      <c r="D85" s="7" t="s">
        <v>321</v>
      </c>
      <c r="E85" s="7">
        <v>18928222761</v>
      </c>
      <c r="F85" s="15" t="s">
        <v>161</v>
      </c>
      <c r="G85" s="26">
        <f>IF('初评指标表'!G85&gt;='初评指标体系'!$D$23,$G$3,(0.6+0.4*('初评指标表'!G85-'初评指标体系'!$C$23)/'初评指标体系'!$E$23)*$G$3)</f>
        <v>4.400381814966756</v>
      </c>
      <c r="H85" s="26">
        <f>IF('初评指标表'!H85=0,0,IF('初评指标表'!H85&gt;='初评指标体系'!$D$24,$H$3,(0.6+0.4*('初评指标表'!H85-'初评指标体系'!$C$24)/'初评指标体系'!$E$24)*$H$3))</f>
        <v>7.8825988337759805</v>
      </c>
      <c r="I85" s="26">
        <f>IF('初评指标表'!I85&lt;=0,0,IF('初评指标表'!I85&gt;='初评指标体系'!$D$25,$I$3,(0.6+0.4*('初评指标表'!I85-'初评指标体系'!$C$25)/'初评指标体系'!$E$25)*$I$3))</f>
        <v>4.009812372142792</v>
      </c>
      <c r="J85" s="26">
        <f>IF('初评指标表'!J85&lt;=0,0,IF('初评指标表'!J85&gt;='初评指标体系'!$D$26,$J$3,(0.6+0.4*('初评指标表'!J85-'初评指标体系'!$C$26)/'初评指标体系'!$E$26)*$J$3))</f>
        <v>4</v>
      </c>
      <c r="K85" s="26">
        <f>IF('初评指标表'!K85&lt;=0,0,IF('初评指标表'!K85&gt;='初评指标体系'!$D$27,$K$3,(0.6+0.4*('初评指标表'!K85-'初评指标体系'!$C$27)/'初评指标体系'!$E$27)*$K$3))</f>
        <v>4</v>
      </c>
      <c r="L85" s="28">
        <f>IF('指标排序及赋值'!L85=0,0,IF('指标排序及赋值'!L85=1,$L$3*0.6,IF('指标排序及赋值'!L85=2,$L$3*0.8,$L$3)))</f>
        <v>10</v>
      </c>
      <c r="M85" s="29">
        <f>IF('指标排序及赋值'!M85=0,0,IF('指标排序及赋值'!M85=1,$M$3*0.6,IF('指标排序及赋值'!M85=2,$M$3*0.8,$M$3)))</f>
        <v>1.2</v>
      </c>
      <c r="N85" s="28">
        <f>IF('指标排序及赋值'!N85=0,0,$N$3)</f>
        <v>1</v>
      </c>
      <c r="O85" s="28">
        <f>IF('指标排序及赋值'!O85=0,0,$O$3)</f>
        <v>0</v>
      </c>
      <c r="P85" s="26">
        <f>IF('初评指标表'!P85=0,0,IF('初评指标表'!P85&gt;='初评指标体系'!$D$32,$P$3,(0.6+0.4*('初评指标表'!P85-'初评指标体系'!$C$32)/'初评指标体系'!$E$32)*$P$3))</f>
        <v>5.6652210541412495</v>
      </c>
      <c r="Q85" s="26">
        <f>IF('初评指标表'!Q85=0,0,IF('初评指标表'!Q85&gt;='初评指标体系'!$D$33,$Q$3,(0.6+0.4*('初评指标表'!Q85-'初评指标体系'!$C$33)/'初评指标体系'!$E$33)*$Q$3))</f>
        <v>3.7136318157883803</v>
      </c>
      <c r="R85" s="26">
        <f>IF('初评指标表'!R85=0,0,IF('初评指标表'!R85&gt;='初评指标体系'!$D$34,$R$3,(0.6+0.4*('初评指标表'!R85-'初评指标体系'!$C$34)/'初评指标体系'!$E$34)*$R$3))</f>
        <v>15</v>
      </c>
      <c r="S85" s="26">
        <f>IF('初评指标表'!S85=0,0,IF('初评指标表'!S85&gt;='初评指标体系'!$D$35,$S$3,(0.6+0.4*('初评指标表'!S85-'初评指标体系'!$C$35)/'初评指标体系'!$E$35)*$S$3))</f>
        <v>12</v>
      </c>
      <c r="T85" s="32">
        <f>IF('指标排序及赋值'!T85=0,0,IF('指标排序及赋值'!T85=1,$T$3*0.6,IF('指标排序及赋值'!T85=2,$T$3*0.8,$T$3)))</f>
        <v>3.2</v>
      </c>
      <c r="U85" s="32">
        <f>IF('指标排序及赋值'!U85=0,0,IF('指标排序及赋值'!U85=1,$U$3*0.8,$U$3))</f>
        <v>2</v>
      </c>
      <c r="V85" s="32">
        <f>IF('指标排序及赋值'!V85=0,0,IF('指标排序及赋值'!V85=1,$V$3*0.6,IF('指标排序及赋值'!V85=2,$V$3*0.8,$V$3)))</f>
        <v>1.6</v>
      </c>
      <c r="W85" s="32">
        <f>IF('指标排序及赋值'!W85=0,0,IF('指标排序及赋值'!W85=1,$W$3*0.4,IF('指标排序及赋值'!W85=2,$W$3*0.6,IF('指标排序及赋值'!W85=3,$W$3*0.8,$W$3))))</f>
        <v>1.6</v>
      </c>
      <c r="X85" s="32">
        <f>IF('指标排序及赋值'!X85=0,0,IF('指标排序及赋值'!X85=1,$X$3*0.6,IF('指标排序及赋值'!X85=2,$X$3*0.8,$X$3)))</f>
        <v>4</v>
      </c>
      <c r="Y85" s="35">
        <f t="shared" si="3"/>
        <v>85.27164589081515</v>
      </c>
      <c r="Z85" s="36" t="e">
        <f t="shared" si="4"/>
        <v>#N/A</v>
      </c>
      <c r="AA85" s="10"/>
      <c r="AB85" s="10"/>
      <c r="AC85" s="10"/>
      <c r="AD85" s="10"/>
      <c r="AE85" s="10"/>
      <c r="AF85" s="10"/>
      <c r="AG85" s="10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  <c r="IV85" s="11"/>
    </row>
    <row r="86" spans="1:256" s="4" customFormat="1" ht="24.75" customHeight="1">
      <c r="A86" s="7">
        <v>83</v>
      </c>
      <c r="B86" s="15" t="s">
        <v>319</v>
      </c>
      <c r="C86" s="15" t="s">
        <v>322</v>
      </c>
      <c r="D86" s="7" t="s">
        <v>323</v>
      </c>
      <c r="E86" s="7">
        <v>15820455506</v>
      </c>
      <c r="F86" s="15" t="s">
        <v>161</v>
      </c>
      <c r="G86" s="26">
        <f>IF('初评指标表'!G86&gt;='初评指标体系'!$D$23,$G$3,(0.6+0.4*('初评指标表'!G86-'初评指标体系'!$C$23)/'初评指标体系'!$E$23)*$G$3)</f>
        <v>4.410257018354095</v>
      </c>
      <c r="H86" s="26">
        <f>IF('初评指标表'!H86=0,0,IF('初评指标表'!H86&gt;='初评指标体系'!$D$24,$H$3,(0.6+0.4*('初评指标表'!H86-'初评指标体系'!$C$24)/'初评指标体系'!$E$24)*$H$3))</f>
        <v>12</v>
      </c>
      <c r="I86" s="26">
        <f>IF('初评指标表'!I86&lt;=0,0,IF('初评指标表'!I86&gt;='初评指标体系'!$D$25,$I$3,(0.6+0.4*('初评指标表'!I86-'初评指标体系'!$C$25)/'初评指标体系'!$E$25)*$I$3))</f>
        <v>3.8538777000469104</v>
      </c>
      <c r="J86" s="26">
        <f>IF('初评指标表'!J86&lt;=0,0,IF('初评指标表'!J86&gt;='初评指标体系'!$D$26,$J$3,(0.6+0.4*('初评指标表'!J86-'初评指标体系'!$C$26)/'初评指标体系'!$E$26)*$J$3))</f>
        <v>2.848896161377719</v>
      </c>
      <c r="K86" s="26">
        <f>IF('初评指标表'!K86&lt;=0,0,IF('初评指标表'!K86&gt;='初评指标体系'!$D$27,$K$3,(0.6+0.4*('初评指标表'!K86-'初评指标体系'!$C$27)/'初评指标体系'!$E$27)*$K$3))</f>
        <v>3.1295840606966028</v>
      </c>
      <c r="L86" s="28">
        <f>IF('指标排序及赋值'!L86=0,0,IF('指标排序及赋值'!L86=1,$L$3*0.6,IF('指标排序及赋值'!L86=2,$L$3*0.8,$L$3)))</f>
        <v>10</v>
      </c>
      <c r="M86" s="29">
        <f>IF('指标排序及赋值'!M86=0,0,IF('指标排序及赋值'!M86=1,$M$3*0.6,IF('指标排序及赋值'!M86=2,$M$3*0.8,$M$3)))</f>
        <v>1.6</v>
      </c>
      <c r="N86" s="28">
        <f>IF('指标排序及赋值'!N86=0,0,$N$3)</f>
        <v>1</v>
      </c>
      <c r="O86" s="28">
        <f>IF('指标排序及赋值'!O86=0,0,$O$3)</f>
        <v>1</v>
      </c>
      <c r="P86" s="26">
        <f>IF('初评指标表'!P86=0,0,IF('初评指标表'!P86&gt;='初评指标体系'!$D$32,$P$3,(0.6+0.4*('初评指标表'!P86-'初评指标体系'!$C$32)/'初评指标体系'!$E$32)*$P$3))</f>
        <v>5.852146030182049</v>
      </c>
      <c r="Q86" s="26">
        <f>IF('初评指标表'!Q86=0,0,IF('初评指标表'!Q86&gt;='初评指标体系'!$D$33,$Q$3,(0.6+0.4*('初评指标表'!Q86-'初评指标体系'!$C$33)/'初评指标体系'!$E$33)*$Q$3))</f>
        <v>3.888465576252811</v>
      </c>
      <c r="R86" s="26">
        <f>IF('初评指标表'!R86=0,0,IF('初评指标表'!R86&gt;='初评指标体系'!$D$34,$R$3,(0.6+0.4*('初评指标表'!R86-'初评指标体系'!$C$34)/'初评指标体系'!$E$34)*$R$3))</f>
        <v>9</v>
      </c>
      <c r="S86" s="26">
        <f>IF('初评指标表'!S86=0,0,IF('初评指标表'!S86&gt;='初评指标体系'!$D$35,$S$3,(0.6+0.4*('初评指标表'!S86-'初评指标体系'!$C$35)/'初评指标体系'!$E$35)*$S$3))</f>
        <v>7.562576746017426</v>
      </c>
      <c r="T86" s="32">
        <f>IF('指标排序及赋值'!T86=0,0,IF('指标排序及赋值'!T86=1,$T$3*0.6,IF('指标排序及赋值'!T86=2,$T$3*0.8,$T$3)))</f>
        <v>3.2</v>
      </c>
      <c r="U86" s="32">
        <f>IF('指标排序及赋值'!U86=0,0,IF('指标排序及赋值'!U86=1,$U$3*0.8,$U$3))</f>
        <v>2</v>
      </c>
      <c r="V86" s="32">
        <f>IF('指标排序及赋值'!V86=0,0,IF('指标排序及赋值'!V86=1,$V$3*0.6,IF('指标排序及赋值'!V86=2,$V$3*0.8,$V$3)))</f>
        <v>1.6</v>
      </c>
      <c r="W86" s="32">
        <f>IF('指标排序及赋值'!W86=0,0,IF('指标排序及赋值'!W86=1,$W$3*0.4,IF('指标排序及赋值'!W86=2,$W$3*0.6,IF('指标排序及赋值'!W86=3,$W$3*0.8,$W$3))))</f>
        <v>1.2</v>
      </c>
      <c r="X86" s="32">
        <f>IF('指标排序及赋值'!X86=0,0,IF('指标排序及赋值'!X86=1,$X$3*0.6,IF('指标排序及赋值'!X86=2,$X$3*0.8,$X$3)))</f>
        <v>4</v>
      </c>
      <c r="Y86" s="35">
        <f t="shared" si="3"/>
        <v>78.14580329292761</v>
      </c>
      <c r="Z86" s="36" t="e">
        <f t="shared" si="4"/>
        <v>#N/A</v>
      </c>
      <c r="AA86" s="10"/>
      <c r="AB86" s="10"/>
      <c r="AC86" s="10"/>
      <c r="AD86" s="10"/>
      <c r="AE86" s="10"/>
      <c r="AF86" s="10"/>
      <c r="AG86" s="10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  <c r="IV86" s="11"/>
    </row>
    <row r="87" spans="1:256" s="4" customFormat="1" ht="24.75" customHeight="1">
      <c r="A87" s="7">
        <v>84</v>
      </c>
      <c r="B87" s="15" t="s">
        <v>324</v>
      </c>
      <c r="C87" s="15" t="s">
        <v>325</v>
      </c>
      <c r="D87" s="7" t="s">
        <v>326</v>
      </c>
      <c r="E87" s="7">
        <v>13923328329</v>
      </c>
      <c r="F87" s="15" t="s">
        <v>156</v>
      </c>
      <c r="G87" s="26">
        <f>IF('初评指标表'!G87&gt;='初评指标体系'!$D$23,$G$3,(0.6+0.4*('初评指标表'!G87-'初评指标体系'!$C$23)/'初评指标体系'!$E$23)*$G$3)</f>
        <v>4.518540930344269</v>
      </c>
      <c r="H87" s="26">
        <f>IF('初评指标表'!H87=0,0,IF('初评指标表'!H87&gt;='初评指标体系'!$D$24,$H$3,(0.6+0.4*('初评指标表'!H87-'初评指标体系'!$C$24)/'初评指标体系'!$E$24)*$H$3))</f>
        <v>8.62059829848894</v>
      </c>
      <c r="I87" s="26">
        <f>IF('初评指标表'!I87&lt;=0,0,IF('初评指标表'!I87&gt;='初评指标体系'!$D$25,$I$3,(0.6+0.4*('初评指标表'!I87-'初评指标体系'!$C$25)/'初评指标体系'!$E$25)*$I$3))</f>
        <v>3.803402889781877</v>
      </c>
      <c r="J87" s="26">
        <f>IF('初评指标表'!J87&lt;=0,0,IF('初评指标表'!J87&gt;='初评指标体系'!$D$26,$J$3,(0.6+0.4*('初评指标表'!J87-'初评指标体系'!$C$26)/'初评指标体系'!$E$26)*$J$3))</f>
        <v>2.9555513828160627</v>
      </c>
      <c r="K87" s="26">
        <f>IF('初评指标表'!K87&lt;=0,0,IF('初评指标表'!K87&gt;='初评指标体系'!$D$27,$K$3,(0.6+0.4*('初评指标表'!K87-'初评指标体系'!$C$27)/'初评指标体系'!$E$27)*$K$3))</f>
        <v>2.8658422912262207</v>
      </c>
      <c r="L87" s="28">
        <f>IF('指标排序及赋值'!L87=0,0,IF('指标排序及赋值'!L87=1,$L$3*0.6,IF('指标排序及赋值'!L87=2,$L$3*0.8,$L$3)))</f>
        <v>8</v>
      </c>
      <c r="M87" s="29">
        <f>IF('指标排序及赋值'!M87=0,0,IF('指标排序及赋值'!M87=1,$M$3*0.6,IF('指标排序及赋值'!M87=2,$M$3*0.8,$M$3)))</f>
        <v>1.6</v>
      </c>
      <c r="N87" s="28">
        <f>IF('指标排序及赋值'!N87=0,0,$N$3)</f>
        <v>1</v>
      </c>
      <c r="O87" s="28">
        <f>IF('指标排序及赋值'!O87=0,0,$O$3)</f>
        <v>1</v>
      </c>
      <c r="P87" s="26">
        <f>IF('初评指标表'!P87=0,0,IF('初评指标表'!P87&gt;='初评指标体系'!$D$32,$P$3,(0.6+0.4*('初评指标表'!P87-'初评指标体系'!$C$32)/'初评指标体系'!$E$32)*$P$3))</f>
        <v>5.358233093740074</v>
      </c>
      <c r="Q87" s="26">
        <f>IF('初评指标表'!Q87=0,0,IF('初评指标表'!Q87&gt;='初评指标体系'!$D$33,$Q$3,(0.6+0.4*('初评指标表'!Q87-'初评指标体系'!$C$33)/'初评指标体系'!$E$33)*$Q$3))</f>
        <v>3.7001386943499104</v>
      </c>
      <c r="R87" s="26">
        <f>IF('初评指标表'!R87=0,0,IF('初评指标表'!R87&gt;='初评指标体系'!$D$34,$R$3,(0.6+0.4*('初评指标表'!R87-'初评指标体系'!$C$34)/'初评指标体系'!$E$34)*$R$3))</f>
        <v>10.365472923776174</v>
      </c>
      <c r="S87" s="26">
        <f>IF('初评指标表'!S87=0,0,IF('初评指标表'!S87&gt;='初评指标体系'!$D$35,$S$3,(0.6+0.4*('初评指标表'!S87-'初评指标体系'!$C$35)/'初评指标体系'!$E$35)*$S$3))</f>
        <v>8.819533338617761</v>
      </c>
      <c r="T87" s="32">
        <f>IF('指标排序及赋值'!T87=0,0,IF('指标排序及赋值'!T87=1,$T$3*0.6,IF('指标排序及赋值'!T87=2,$T$3*0.8,$T$3)))</f>
        <v>4</v>
      </c>
      <c r="U87" s="32">
        <f>IF('指标排序及赋值'!U87=0,0,IF('指标排序及赋值'!U87=1,$U$3*0.8,$U$3))</f>
        <v>2</v>
      </c>
      <c r="V87" s="32">
        <f>IF('指标排序及赋值'!V87=0,0,IF('指标排序及赋值'!V87=1,$V$3*0.6,IF('指标排序及赋值'!V87=2,$V$3*0.8,$V$3)))</f>
        <v>0</v>
      </c>
      <c r="W87" s="32">
        <f>IF('指标排序及赋值'!W87=0,0,IF('指标排序及赋值'!W87=1,$W$3*0.4,IF('指标排序及赋值'!W87=2,$W$3*0.6,IF('指标排序及赋值'!W87=3,$W$3*0.8,$W$3))))</f>
        <v>0.8</v>
      </c>
      <c r="X87" s="32">
        <f>IF('指标排序及赋值'!X87=0,0,IF('指标排序及赋值'!X87=1,$X$3*0.6,IF('指标排序及赋值'!X87=2,$X$3*0.8,$X$3)))</f>
        <v>4</v>
      </c>
      <c r="Y87" s="35">
        <f t="shared" si="3"/>
        <v>73.4073138431413</v>
      </c>
      <c r="Z87" s="36" t="e">
        <f t="shared" si="4"/>
        <v>#N/A</v>
      </c>
      <c r="AA87" s="10"/>
      <c r="AB87" s="10"/>
      <c r="AC87" s="10"/>
      <c r="AD87" s="10"/>
      <c r="AE87" s="10"/>
      <c r="AF87" s="10"/>
      <c r="AG87" s="10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  <c r="IV87" s="11"/>
    </row>
    <row r="88" spans="1:256" s="4" customFormat="1" ht="24.75" customHeight="1">
      <c r="A88" s="7">
        <v>85</v>
      </c>
      <c r="B88" s="15" t="s">
        <v>324</v>
      </c>
      <c r="C88" s="15" t="s">
        <v>327</v>
      </c>
      <c r="D88" s="7" t="s">
        <v>328</v>
      </c>
      <c r="E88" s="7">
        <v>13923070326</v>
      </c>
      <c r="F88" s="15" t="s">
        <v>161</v>
      </c>
      <c r="G88" s="26">
        <f>IF('初评指标表'!G88&gt;='初评指标体系'!$D$23,$G$3,(0.6+0.4*('初评指标表'!G88-'初评指标体系'!$C$23)/'初评指标体系'!$E$23)*$G$3)</f>
        <v>6</v>
      </c>
      <c r="H88" s="26">
        <f>IF('初评指标表'!H88=0,0,IF('初评指标表'!H88&gt;='初评指标体系'!$D$24,$H$3,(0.6+0.4*('初评指标表'!H88-'初评指标体系'!$C$24)/'初评指标体系'!$E$24)*$H$3))</f>
        <v>11.998716730340146</v>
      </c>
      <c r="I88" s="26">
        <f>IF('初评指标表'!I88&lt;=0,0,IF('初评指标表'!I88&gt;='初评指标体系'!$D$25,$I$3,(0.6+0.4*('初评指标表'!I88-'初评指标体系'!$C$25)/'初评指标体系'!$E$25)*$I$3))</f>
        <v>5.045273382639818</v>
      </c>
      <c r="J88" s="26">
        <f>IF('初评指标表'!J88&lt;=0,0,IF('初评指标表'!J88&gt;='初评指标体系'!$D$26,$J$3,(0.6+0.4*('初评指标表'!J88-'初评指标体系'!$C$26)/'初评指标体系'!$E$26)*$J$3))</f>
        <v>4</v>
      </c>
      <c r="K88" s="26">
        <f>IF('初评指标表'!K88&lt;=0,0,IF('初评指标表'!K88&gt;='初评指标体系'!$D$27,$K$3,(0.6+0.4*('初评指标表'!K88-'初评指标体系'!$C$27)/'初评指标体系'!$E$27)*$K$3))</f>
        <v>3.1434959282857817</v>
      </c>
      <c r="L88" s="28">
        <f>IF('指标排序及赋值'!L88=0,0,IF('指标排序及赋值'!L88=1,$L$3*0.6,IF('指标排序及赋值'!L88=2,$L$3*0.8,$L$3)))</f>
        <v>10</v>
      </c>
      <c r="M88" s="29">
        <f>IF('指标排序及赋值'!M88=0,0,IF('指标排序及赋值'!M88=1,$M$3*0.6,IF('指标排序及赋值'!M88=2,$M$3*0.8,$M$3)))</f>
        <v>1.6</v>
      </c>
      <c r="N88" s="28">
        <f>IF('指标排序及赋值'!N88=0,0,$N$3)</f>
        <v>1</v>
      </c>
      <c r="O88" s="28">
        <f>IF('指标排序及赋值'!O88=0,0,$O$3)</f>
        <v>1</v>
      </c>
      <c r="P88" s="26">
        <f>IF('初评指标表'!P88=0,0,IF('初评指标表'!P88&gt;='初评指标体系'!$D$32,$P$3,(0.6+0.4*('初评指标表'!P88-'初评指标体系'!$C$32)/'初评指标体系'!$E$32)*$P$3))</f>
        <v>5.30124559677336</v>
      </c>
      <c r="Q88" s="26">
        <f>IF('初评指标表'!Q88=0,0,IF('初评指标表'!Q88&gt;='初评指标体系'!$D$33,$Q$3,(0.6+0.4*('初评指标表'!Q88-'初评指标体系'!$C$33)/'初评指标体系'!$E$33)*$Q$3))</f>
        <v>3.652572052071018</v>
      </c>
      <c r="R88" s="26">
        <f>IF('初评指标表'!R88=0,0,IF('初评指标表'!R88&gt;='初评指标体系'!$D$34,$R$3,(0.6+0.4*('初评指标表'!R88-'初评指标体系'!$C$34)/'初评指标体系'!$E$34)*$R$3))</f>
        <v>11.502826218838093</v>
      </c>
      <c r="S88" s="26">
        <f>IF('初评指标表'!S88=0,0,IF('初评指标表'!S88&gt;='初评指标体系'!$D$35,$S$3,(0.6+0.4*('初评指标表'!S88-'初评指标体系'!$C$35)/'初评指标体系'!$E$35)*$S$3))</f>
        <v>12</v>
      </c>
      <c r="T88" s="32">
        <f>IF('指标排序及赋值'!T88=0,0,IF('指标排序及赋值'!T88=1,$T$3*0.6,IF('指标排序及赋值'!T88=2,$T$3*0.8,$T$3)))</f>
        <v>3.2</v>
      </c>
      <c r="U88" s="32">
        <f>IF('指标排序及赋值'!U88=0,0,IF('指标排序及赋值'!U88=1,$U$3*0.8,$U$3))</f>
        <v>1.6</v>
      </c>
      <c r="V88" s="32">
        <f>IF('指标排序及赋值'!V88=0,0,IF('指标排序及赋值'!V88=1,$V$3*0.6,IF('指标排序及赋值'!V88=2,$V$3*0.8,$V$3)))</f>
        <v>1.2</v>
      </c>
      <c r="W88" s="32">
        <f>IF('指标排序及赋值'!W88=0,0,IF('指标排序及赋值'!W88=1,$W$3*0.4,IF('指标排序及赋值'!W88=2,$W$3*0.6,IF('指标排序及赋值'!W88=3,$W$3*0.8,$W$3))))</f>
        <v>0</v>
      </c>
      <c r="X88" s="32">
        <f>IF('指标排序及赋值'!X88=0,0,IF('指标排序及赋值'!X88=1,$X$3*0.6,IF('指标排序及赋值'!X88=2,$X$3*0.8,$X$3)))</f>
        <v>3.2</v>
      </c>
      <c r="Y88" s="35">
        <f t="shared" si="3"/>
        <v>85.44412990894821</v>
      </c>
      <c r="Z88" s="36" t="e">
        <f t="shared" si="4"/>
        <v>#N/A</v>
      </c>
      <c r="AA88" s="10"/>
      <c r="AB88" s="10"/>
      <c r="AC88" s="10"/>
      <c r="AD88" s="10"/>
      <c r="AE88" s="10"/>
      <c r="AF88" s="10"/>
      <c r="AG88" s="10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  <c r="IV88" s="11"/>
    </row>
    <row r="89" spans="1:256" s="4" customFormat="1" ht="24.75" customHeight="1">
      <c r="A89" s="7">
        <v>86</v>
      </c>
      <c r="B89" s="15" t="s">
        <v>324</v>
      </c>
      <c r="C89" s="15" t="s">
        <v>329</v>
      </c>
      <c r="D89" s="7" t="s">
        <v>330</v>
      </c>
      <c r="E89" s="7" t="s">
        <v>331</v>
      </c>
      <c r="F89" s="15" t="s">
        <v>207</v>
      </c>
      <c r="G89" s="26">
        <f>IF('初评指标表'!G89&gt;='初评指标体系'!$D$23,$G$3,(0.6+0.4*('初评指标表'!G89-'初评指标体系'!$C$23)/'初评指标体系'!$E$23)*$G$3)</f>
        <v>5.434915075993995</v>
      </c>
      <c r="H89" s="26">
        <f>IF('初评指标表'!H89=0,0,IF('初评指标表'!H89&gt;='初评指标体系'!$D$24,$H$3,(0.6+0.4*('初评指标表'!H89-'初评指标体系'!$C$24)/'初评指标体系'!$E$24)*$H$3))</f>
        <v>8.985689285001136</v>
      </c>
      <c r="I89" s="26">
        <f>IF('初评指标表'!I89&lt;=0,0,IF('初评指标表'!I89&gt;='初评指标体系'!$D$25,$I$3,(0.6+0.4*('初评指标表'!I89-'初评指标体系'!$C$25)/'初评指标体系'!$E$25)*$I$3))</f>
        <v>3.651204034214115</v>
      </c>
      <c r="J89" s="26">
        <f>IF('初评指标表'!J89&lt;=0,0,IF('初评指标表'!J89&gt;='初评指标体系'!$D$26,$J$3,(0.6+0.4*('初评指标表'!J89-'初评指标体系'!$C$26)/'初评指标体系'!$E$26)*$J$3))</f>
        <v>3.814158105099386</v>
      </c>
      <c r="K89" s="26">
        <f>IF('初评指标表'!K89&lt;=0,0,IF('初评指标表'!K89&gt;='初评指标体系'!$D$27,$K$3,(0.6+0.4*('初评指标表'!K89-'初评指标体系'!$C$27)/'初评指标体系'!$E$27)*$K$3))</f>
        <v>4</v>
      </c>
      <c r="L89" s="28">
        <f>IF('指标排序及赋值'!L89=0,0,IF('指标排序及赋值'!L89=1,$L$3*0.6,IF('指标排序及赋值'!L89=2,$L$3*0.8,$L$3)))</f>
        <v>8</v>
      </c>
      <c r="M89" s="29">
        <f>IF('指标排序及赋值'!M89=0,0,IF('指标排序及赋值'!M89=1,$M$3*0.6,IF('指标排序及赋值'!M89=2,$M$3*0.8,$M$3)))</f>
        <v>1.6</v>
      </c>
      <c r="N89" s="28">
        <f>IF('指标排序及赋值'!N89=0,0,$N$3)</f>
        <v>1</v>
      </c>
      <c r="O89" s="28">
        <f>IF('指标排序及赋值'!O89=0,0,$O$3)</f>
        <v>1</v>
      </c>
      <c r="P89" s="26">
        <f>IF('初评指标表'!P89=0,0,IF('初评指标表'!P89&gt;='初评指标体系'!$D$32,$P$3,(0.6+0.4*('初评指标表'!P89-'初评指标体系'!$C$32)/'初评指标体系'!$E$32)*$P$3))</f>
        <v>5.688538807536581</v>
      </c>
      <c r="Q89" s="26">
        <f>IF('初评指标表'!Q89=0,0,IF('初评指标表'!Q89&gt;='初评指标体系'!$D$33,$Q$3,(0.6+0.4*('初评指标表'!Q89-'初评指标体系'!$C$33)/'初评指标体系'!$E$33)*$Q$3))</f>
        <v>3.720063433913792</v>
      </c>
      <c r="R89" s="26">
        <f>IF('初评指标表'!R89=0,0,IF('初评指标表'!R89&gt;='初评指标体系'!$D$34,$R$3,(0.6+0.4*('初评指标表'!R89-'初评指标体系'!$C$34)/'初评指标体系'!$E$34)*$R$3))</f>
        <v>10.952291654888336</v>
      </c>
      <c r="S89" s="26">
        <f>IF('初评指标表'!S89=0,0,IF('初评指标表'!S89&gt;='初评指标体系'!$D$35,$S$3,(0.6+0.4*('初评指标表'!S89-'初评指标体系'!$C$35)/'初评指标体系'!$E$35)*$S$3))</f>
        <v>9.175803452020208</v>
      </c>
      <c r="T89" s="32">
        <f>IF('指标排序及赋值'!T89=0,0,IF('指标排序及赋值'!T89=1,$T$3*0.6,IF('指标排序及赋值'!T89=2,$T$3*0.8,$T$3)))</f>
        <v>4</v>
      </c>
      <c r="U89" s="32">
        <f>IF('指标排序及赋值'!U89=0,0,IF('指标排序及赋值'!U89=1,$U$3*0.8,$U$3))</f>
        <v>1.6</v>
      </c>
      <c r="V89" s="32">
        <f>IF('指标排序及赋值'!V89=0,0,IF('指标排序及赋值'!V89=1,$V$3*0.6,IF('指标排序及赋值'!V89=2,$V$3*0.8,$V$3)))</f>
        <v>1.2</v>
      </c>
      <c r="W89" s="32">
        <f>IF('指标排序及赋值'!W89=0,0,IF('指标排序及赋值'!W89=1,$W$3*0.4,IF('指标排序及赋值'!W89=2,$W$3*0.6,IF('指标排序及赋值'!W89=3,$W$3*0.8,$W$3))))</f>
        <v>1.2</v>
      </c>
      <c r="X89" s="32">
        <f>IF('指标排序及赋值'!X89=0,0,IF('指标排序及赋值'!X89=1,$X$3*0.6,IF('指标排序及赋值'!X89=2,$X$3*0.8,$X$3)))</f>
        <v>4</v>
      </c>
      <c r="Y89" s="35">
        <f t="shared" si="3"/>
        <v>79.02266384866755</v>
      </c>
      <c r="Z89" s="36" t="e">
        <f t="shared" si="4"/>
        <v>#N/A</v>
      </c>
      <c r="AA89" s="10"/>
      <c r="AB89" s="10"/>
      <c r="AC89" s="10"/>
      <c r="AD89" s="10"/>
      <c r="AE89" s="10"/>
      <c r="AF89" s="10"/>
      <c r="AG89" s="10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  <c r="IV89" s="11"/>
    </row>
    <row r="90" spans="1:256" s="4" customFormat="1" ht="24.75" customHeight="1">
      <c r="A90" s="7">
        <v>87</v>
      </c>
      <c r="B90" s="15" t="s">
        <v>324</v>
      </c>
      <c r="C90" s="15" t="s">
        <v>332</v>
      </c>
      <c r="D90" s="7" t="s">
        <v>333</v>
      </c>
      <c r="E90" s="7">
        <v>15820540415</v>
      </c>
      <c r="F90" s="15" t="s">
        <v>187</v>
      </c>
      <c r="G90" s="26">
        <f>IF('初评指标表'!G90&gt;='初评指标体系'!$D$23,$G$3,(0.6+0.4*('初评指标表'!G90-'初评指标体系'!$C$23)/'初评指标体系'!$E$23)*$G$3)</f>
        <v>6</v>
      </c>
      <c r="H90" s="26">
        <f>IF('初评指标表'!H90=0,0,IF('初评指标表'!H90&gt;='初评指标体系'!$D$24,$H$3,(0.6+0.4*('初评指标表'!H90-'初评指标体系'!$C$24)/'初评指标体系'!$E$24)*$H$3))</f>
        <v>10.816786578386262</v>
      </c>
      <c r="I90" s="26">
        <f>IF('初评指标表'!I90&lt;=0,0,IF('初评指标表'!I90&gt;='初评指标体系'!$D$25,$I$3,(0.6+0.4*('初评指标表'!I90-'初评指标体系'!$C$25)/'初评指标体系'!$E$25)*$I$3))</f>
        <v>3.5999999999999996</v>
      </c>
      <c r="J90" s="26">
        <f>IF('初评指标表'!J90&lt;=0,0,IF('初评指标表'!J90&gt;='初评指标体系'!$D$26,$J$3,(0.6+0.4*('初评指标表'!J90-'初评指标体系'!$C$26)/'初评指标体系'!$E$26)*$J$3))</f>
        <v>4</v>
      </c>
      <c r="K90" s="26">
        <f>IF('初评指标表'!K90&lt;=0,0,IF('初评指标表'!K90&gt;='初评指标体系'!$D$27,$K$3,(0.6+0.4*('初评指标表'!K90-'初评指标体系'!$C$27)/'初评指标体系'!$E$27)*$K$3))</f>
        <v>2.811362250317547</v>
      </c>
      <c r="L90" s="28">
        <f>IF('指标排序及赋值'!L90=0,0,IF('指标排序及赋值'!L90=1,$L$3*0.6,IF('指标排序及赋值'!L90=2,$L$3*0.8,$L$3)))</f>
        <v>8</v>
      </c>
      <c r="M90" s="29">
        <f>IF('指标排序及赋值'!M90=0,0,IF('指标排序及赋值'!M90=1,$M$3*0.6,IF('指标排序及赋值'!M90=2,$M$3*0.8,$M$3)))</f>
        <v>1.6</v>
      </c>
      <c r="N90" s="28">
        <f>IF('指标排序及赋值'!N90=0,0,$N$3)</f>
        <v>1</v>
      </c>
      <c r="O90" s="28">
        <f>IF('指标排序及赋值'!O90=0,0,$O$3)</f>
        <v>0</v>
      </c>
      <c r="P90" s="26">
        <f>IF('初评指标表'!P90=0,0,IF('初评指标表'!P90&gt;='初评指标体系'!$D$32,$P$3,(0.6+0.4*('初评指标表'!P90-'初评指标体系'!$C$32)/'初评指标体系'!$E$32)*$P$3))</f>
        <v>6.519550888466309</v>
      </c>
      <c r="Q90" s="26">
        <f>IF('初评指标表'!Q90=0,0,IF('初评指标表'!Q90&gt;='初评指标体系'!$D$33,$Q$3,(0.6+0.4*('初评指标表'!Q90-'初评指标体系'!$C$33)/'初评指标体系'!$E$33)*$Q$3))</f>
        <v>4.372652348439916</v>
      </c>
      <c r="R90" s="26">
        <f>IF('初评指标表'!R90=0,0,IF('初评指标表'!R90&gt;='初评指标体系'!$D$34,$R$3,(0.6+0.4*('初评指标表'!R90-'初评指标体系'!$C$34)/'初评指标体系'!$E$34)*$R$3))</f>
        <v>10.409780678855148</v>
      </c>
      <c r="S90" s="26">
        <f>IF('初评指标表'!S90=0,0,IF('初评指标表'!S90&gt;='初评指标体系'!$D$35,$S$3,(0.6+0.4*('初评指标表'!S90-'初评指标体系'!$C$35)/'初评指标体系'!$E$35)*$S$3))</f>
        <v>8.822889327962342</v>
      </c>
      <c r="T90" s="32">
        <f>IF('指标排序及赋值'!T90=0,0,IF('指标排序及赋值'!T90=1,$T$3*0.6,IF('指标排序及赋值'!T90=2,$T$3*0.8,$T$3)))</f>
        <v>4</v>
      </c>
      <c r="U90" s="32">
        <f>IF('指标排序及赋值'!U90=0,0,IF('指标排序及赋值'!U90=1,$U$3*0.8,$U$3))</f>
        <v>1.6</v>
      </c>
      <c r="V90" s="32">
        <f>IF('指标排序及赋值'!V90=0,0,IF('指标排序及赋值'!V90=1,$V$3*0.6,IF('指标排序及赋值'!V90=2,$V$3*0.8,$V$3)))</f>
        <v>0</v>
      </c>
      <c r="W90" s="32">
        <f>IF('指标排序及赋值'!W90=0,0,IF('指标排序及赋值'!W90=1,$W$3*0.4,IF('指标排序及赋值'!W90=2,$W$3*0.6,IF('指标排序及赋值'!W90=3,$W$3*0.8,$W$3))))</f>
        <v>0.8</v>
      </c>
      <c r="X90" s="32">
        <f>IF('指标排序及赋值'!X90=0,0,IF('指标排序及赋值'!X90=1,$X$3*0.6,IF('指标排序及赋值'!X90=2,$X$3*0.8,$X$3)))</f>
        <v>4</v>
      </c>
      <c r="Y90" s="35">
        <f t="shared" si="3"/>
        <v>78.3530220724275</v>
      </c>
      <c r="Z90" s="36" t="e">
        <f t="shared" si="4"/>
        <v>#N/A</v>
      </c>
      <c r="AA90" s="10"/>
      <c r="AB90" s="10"/>
      <c r="AC90" s="10"/>
      <c r="AD90" s="10"/>
      <c r="AE90" s="10"/>
      <c r="AF90" s="10"/>
      <c r="AG90" s="10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  <c r="IV90" s="11"/>
    </row>
    <row r="91" spans="1:256" s="4" customFormat="1" ht="24.75" customHeight="1">
      <c r="A91" s="7">
        <v>88</v>
      </c>
      <c r="B91" s="15" t="s">
        <v>334</v>
      </c>
      <c r="C91" s="15" t="s">
        <v>436</v>
      </c>
      <c r="D91" s="7" t="s">
        <v>336</v>
      </c>
      <c r="E91" s="7">
        <v>13702239008</v>
      </c>
      <c r="F91" s="15" t="s">
        <v>161</v>
      </c>
      <c r="G91" s="26">
        <f>IF('初评指标表'!G91&gt;='初评指标体系'!$D$23,$G$3,(0.6+0.4*('初评指标表'!G91-'初评指标体系'!$C$23)/'初评指标体系'!$E$23)*$G$3)</f>
        <v>3.894646663277955</v>
      </c>
      <c r="H91" s="26">
        <f>IF('初评指标表'!H91=0,0,IF('初评指标表'!H91&gt;='初评指标体系'!$D$24,$H$3,(0.6+0.4*('初评指标表'!H91-'初评指标体系'!$C$24)/'初评指标体系'!$E$24)*$H$3))</f>
        <v>7.580012741502644</v>
      </c>
      <c r="I91" s="26">
        <f>IF('初评指标表'!I91&lt;=0,0,IF('初评指标表'!I91&gt;='初评指标体系'!$D$25,$I$3,(0.6+0.4*('初评指标表'!I91-'初评指标体系'!$C$25)/'初评指标体系'!$E$25)*$I$3))</f>
        <v>0</v>
      </c>
      <c r="J91" s="26">
        <f>IF('初评指标表'!J91&lt;=0,0,IF('初评指标表'!J91&gt;='初评指标体系'!$D$26,$J$3,(0.6+0.4*('初评指标表'!J91-'初评指标体系'!$C$26)/'初评指标体系'!$E$26)*$J$3))</f>
        <v>3.1278736017597035</v>
      </c>
      <c r="K91" s="26">
        <f>IF('初评指标表'!K91&lt;=0,0,IF('初评指标表'!K91&gt;='初评指标体系'!$D$27,$K$3,(0.6+0.4*('初评指标表'!K91-'初评指标体系'!$C$27)/'初评指标体系'!$E$27)*$K$3))</f>
        <v>4</v>
      </c>
      <c r="L91" s="28">
        <f>IF('指标排序及赋值'!L91=0,0,IF('指标排序及赋值'!L91=1,$L$3*0.6,IF('指标排序及赋值'!L91=2,$L$3*0.8,$L$3)))</f>
        <v>6</v>
      </c>
      <c r="M91" s="29">
        <f>IF('指标排序及赋值'!M91=0,0,IF('指标排序及赋值'!M91=1,$M$3*0.6,IF('指标排序及赋值'!M91=2,$M$3*0.8,$M$3)))</f>
        <v>1.2</v>
      </c>
      <c r="N91" s="28">
        <f>IF('指标排序及赋值'!N91=0,0,$N$3)</f>
        <v>1</v>
      </c>
      <c r="O91" s="28">
        <f>IF('指标排序及赋值'!O91=0,0,$O$3)</f>
        <v>0</v>
      </c>
      <c r="P91" s="26">
        <f>IF('初评指标表'!P91=0,0,IF('初评指标表'!P91&gt;='初评指标体系'!$D$32,$P$3,(0.6+0.4*('初评指标表'!P91-'初评指标体系'!$C$32)/'初评指标体系'!$E$32)*$P$3))</f>
        <v>5.231955743495415</v>
      </c>
      <c r="Q91" s="26">
        <f>IF('初评指标表'!Q91=0,0,IF('初评指标表'!Q91&gt;='初评指标体系'!$D$33,$Q$3,(0.6+0.4*('初评指标表'!Q91-'初评指标体系'!$C$33)/'初评指标体系'!$E$33)*$Q$3))</f>
        <v>3.6783495452417867</v>
      </c>
      <c r="R91" s="26">
        <f>IF('初评指标表'!R91=0,0,IF('初评指标表'!R91&gt;='初评指标体系'!$D$34,$R$3,(0.6+0.4*('初评指标表'!R91-'初评指标体系'!$C$34)/'初评指标体系'!$E$34)*$R$3))</f>
        <v>11.242853269184785</v>
      </c>
      <c r="S91" s="26">
        <f>IF('初评指标表'!S91=0,0,IF('初评指标表'!S91&gt;='初评指标体系'!$D$35,$S$3,(0.6+0.4*('初评指标表'!S91-'初评指标体系'!$C$35)/'初评指标体系'!$E$35)*$S$3))</f>
        <v>8.259756266610857</v>
      </c>
      <c r="T91" s="32">
        <f>IF('指标排序及赋值'!T91=0,0,IF('指标排序及赋值'!T91=1,$T$3*0.6,IF('指标排序及赋值'!T91=2,$T$3*0.8,$T$3)))</f>
        <v>3.2</v>
      </c>
      <c r="U91" s="32">
        <f>IF('指标排序及赋值'!U91=0,0,IF('指标排序及赋值'!U91=1,$U$3*0.8,$U$3))</f>
        <v>1.6</v>
      </c>
      <c r="V91" s="32">
        <f>IF('指标排序及赋值'!V91=0,0,IF('指标排序及赋值'!V91=1,$V$3*0.6,IF('指标排序及赋值'!V91=2,$V$3*0.8,$V$3)))</f>
        <v>1.2</v>
      </c>
      <c r="W91" s="32">
        <f>IF('指标排序及赋值'!W91=0,0,IF('指标排序及赋值'!W91=1,$W$3*0.4,IF('指标排序及赋值'!W91=2,$W$3*0.6,IF('指标排序及赋值'!W91=3,$W$3*0.8,$W$3))))</f>
        <v>0.8</v>
      </c>
      <c r="X91" s="32">
        <f>IF('指标排序及赋值'!X91=0,0,IF('指标排序及赋值'!X91=1,$X$3*0.6,IF('指标排序及赋值'!X91=2,$X$3*0.8,$X$3)))</f>
        <v>4</v>
      </c>
      <c r="Y91" s="35">
        <f t="shared" si="3"/>
        <v>66.01544783107315</v>
      </c>
      <c r="Z91" s="36" t="e">
        <f t="shared" si="4"/>
        <v>#N/A</v>
      </c>
      <c r="AA91" s="10"/>
      <c r="AB91" s="10"/>
      <c r="AC91" s="10"/>
      <c r="AD91" s="10"/>
      <c r="AE91" s="10"/>
      <c r="AF91" s="10"/>
      <c r="AG91" s="10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  <c r="IV91" s="11"/>
    </row>
    <row r="92" spans="1:256" s="4" customFormat="1" ht="24.75" customHeight="1">
      <c r="A92" s="7">
        <v>89</v>
      </c>
      <c r="B92" s="15" t="s">
        <v>334</v>
      </c>
      <c r="C92" s="15" t="s">
        <v>338</v>
      </c>
      <c r="D92" s="7" t="s">
        <v>339</v>
      </c>
      <c r="E92" s="7">
        <v>13929031009</v>
      </c>
      <c r="F92" s="15" t="s">
        <v>166</v>
      </c>
      <c r="G92" s="26">
        <f>IF('初评指标表'!G92&gt;='初评指标体系'!$D$23,$G$3,(0.6+0.4*('初评指标表'!G92-'初评指标体系'!$C$23)/'初评指标体系'!$E$23)*$G$3)</f>
        <v>3.7964272281552387</v>
      </c>
      <c r="H92" s="26">
        <f>IF('初评指标表'!H92=0,0,IF('初评指标表'!H92&gt;='初评指标体系'!$D$24,$H$3,(0.6+0.4*('初评指标表'!H92-'初评指标体系'!$C$24)/'初评指标体系'!$E$24)*$H$3))</f>
        <v>8.668415662013594</v>
      </c>
      <c r="I92" s="26">
        <f>IF('初评指标表'!I92&lt;=0,0,IF('初评指标表'!I92&gt;='初评指标体系'!$D$25,$I$3,(0.6+0.4*('初评指标表'!I92-'初评指标体系'!$C$25)/'初评指标体系'!$E$25)*$I$3))</f>
        <v>5.933614220166969</v>
      </c>
      <c r="J92" s="26">
        <f>IF('初评指标表'!J92&lt;=0,0,IF('初评指标表'!J92&gt;='初评指标体系'!$D$26,$J$3,(0.6+0.4*('初评指标表'!J92-'初评指标体系'!$C$26)/'初评指标体系'!$E$26)*$J$3))</f>
        <v>2.8304407307062958</v>
      </c>
      <c r="K92" s="26">
        <f>IF('初评指标表'!K92&lt;=0,0,IF('初评指标表'!K92&gt;='初评指标体系'!$D$27,$K$3,(0.6+0.4*('初评指标表'!K92-'初评指标体系'!$C$27)/'初评指标体系'!$E$27)*$K$3))</f>
        <v>0</v>
      </c>
      <c r="L92" s="28">
        <f>IF('指标排序及赋值'!L92=0,0,IF('指标排序及赋值'!L92=1,$L$3*0.6,IF('指标排序及赋值'!L92=2,$L$3*0.8,$L$3)))</f>
        <v>8</v>
      </c>
      <c r="M92" s="29">
        <f>IF('指标排序及赋值'!M92=0,0,IF('指标排序及赋值'!M92=1,$M$3*0.6,IF('指标排序及赋值'!M92=2,$M$3*0.8,$M$3)))</f>
        <v>1.6</v>
      </c>
      <c r="N92" s="28">
        <f>IF('指标排序及赋值'!N92=0,0,$N$3)</f>
        <v>1</v>
      </c>
      <c r="O92" s="28">
        <f>IF('指标排序及赋值'!O92=0,0,$O$3)</f>
        <v>0</v>
      </c>
      <c r="P92" s="26">
        <f>IF('初评指标表'!P92=0,0,IF('初评指标表'!P92&gt;='初评指标体系'!$D$32,$P$3,(0.6+0.4*('初评指标表'!P92-'初评指标体系'!$C$32)/'初评指标体系'!$E$32)*$P$3))</f>
        <v>5.53759119034218</v>
      </c>
      <c r="Q92" s="26">
        <f>IF('初评指标表'!Q92=0,0,IF('初评指标表'!Q92&gt;='初评指标体系'!$D$33,$Q$3,(0.6+0.4*('初评指标表'!Q92-'初评指标体系'!$C$33)/'初评指标体系'!$E$33)*$Q$3))</f>
        <v>3.2966262293744935</v>
      </c>
      <c r="R92" s="26">
        <f>IF('初评指标表'!R92=0,0,IF('初评指标表'!R92&gt;='初评指标体系'!$D$34,$R$3,(0.6+0.4*('初评指标表'!R92-'初评指标体系'!$C$34)/'初评指标体系'!$E$34)*$R$3))</f>
        <v>12.02837455599895</v>
      </c>
      <c r="S92" s="26">
        <f>IF('初评指标表'!S92=0,0,IF('初评指标表'!S92&gt;='初评指标体系'!$D$35,$S$3,(0.6+0.4*('初评指标表'!S92-'初评指标体系'!$C$35)/'初评指标体系'!$E$35)*$S$3))</f>
        <v>10.145857100980685</v>
      </c>
      <c r="T92" s="32">
        <f>IF('指标排序及赋值'!T92=0,0,IF('指标排序及赋值'!T92=1,$T$3*0.6,IF('指标排序及赋值'!T92=2,$T$3*0.8,$T$3)))</f>
        <v>4</v>
      </c>
      <c r="U92" s="32">
        <f>IF('指标排序及赋值'!U92=0,0,IF('指标排序及赋值'!U92=1,$U$3*0.8,$U$3))</f>
        <v>2</v>
      </c>
      <c r="V92" s="32">
        <f>IF('指标排序及赋值'!V92=0,0,IF('指标排序及赋值'!V92=1,$V$3*0.6,IF('指标排序及赋值'!V92=2,$V$3*0.8,$V$3)))</f>
        <v>1.2</v>
      </c>
      <c r="W92" s="32">
        <f>IF('指标排序及赋值'!W92=0,0,IF('指标排序及赋值'!W92=1,$W$3*0.4,IF('指标排序及赋值'!W92=2,$W$3*0.6,IF('指标排序及赋值'!W92=3,$W$3*0.8,$W$3))))</f>
        <v>0</v>
      </c>
      <c r="X92" s="32">
        <f>IF('指标排序及赋值'!X92=0,0,IF('指标排序及赋值'!X92=1,$X$3*0.6,IF('指标排序及赋值'!X92=2,$X$3*0.8,$X$3)))</f>
        <v>4</v>
      </c>
      <c r="Y92" s="35">
        <f t="shared" si="3"/>
        <v>74.03734691773842</v>
      </c>
      <c r="Z92" s="36" t="e">
        <f t="shared" si="4"/>
        <v>#N/A</v>
      </c>
      <c r="AA92" s="10"/>
      <c r="AB92" s="10"/>
      <c r="AC92" s="10"/>
      <c r="AD92" s="10"/>
      <c r="AE92" s="10"/>
      <c r="AF92" s="10"/>
      <c r="AG92" s="10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  <c r="IV92" s="11"/>
    </row>
    <row r="93" spans="1:256" s="4" customFormat="1" ht="24.75" customHeight="1">
      <c r="A93" s="7">
        <v>90</v>
      </c>
      <c r="B93" s="15" t="s">
        <v>334</v>
      </c>
      <c r="C93" s="15" t="s">
        <v>340</v>
      </c>
      <c r="D93" s="7" t="s">
        <v>341</v>
      </c>
      <c r="E93" s="7">
        <v>13902580726</v>
      </c>
      <c r="F93" s="15" t="s">
        <v>166</v>
      </c>
      <c r="G93" s="26">
        <f>IF('初评指标表'!G93&gt;='初评指标体系'!$D$23,$G$3,(0.6+0.4*('初评指标表'!G93-'初评指标体系'!$C$23)/'初评指标体系'!$E$23)*$G$3)</f>
        <v>4.106948177488565</v>
      </c>
      <c r="H93" s="26">
        <f>IF('初评指标表'!H93=0,0,IF('初评指标表'!H93&gt;='初评指标体系'!$D$24,$H$3,(0.6+0.4*('初评指标表'!H93-'初评指标体系'!$C$24)/'初评指标体系'!$E$24)*$H$3))</f>
        <v>9.484282901356144</v>
      </c>
      <c r="I93" s="26">
        <f>IF('初评指标表'!I93&lt;=0,0,IF('初评指标表'!I93&gt;='初评指标体系'!$D$25,$I$3,(0.6+0.4*('初评指标表'!I93-'初评指标体系'!$C$25)/'初评指标体系'!$E$25)*$I$3))</f>
        <v>0</v>
      </c>
      <c r="J93" s="26">
        <f>IF('初评指标表'!J93&lt;=0,0,IF('初评指标表'!J93&gt;='初评指标体系'!$D$26,$J$3,(0.6+0.4*('初评指标表'!J93-'初评指标体系'!$C$26)/'初评指标体系'!$E$26)*$J$3))</f>
        <v>0</v>
      </c>
      <c r="K93" s="26">
        <f>IF('初评指标表'!K93&lt;=0,0,IF('初评指标表'!K93&gt;='初评指标体系'!$D$27,$K$3,(0.6+0.4*('初评指标表'!K93-'初评指标体系'!$C$27)/'初评指标体系'!$E$27)*$K$3))</f>
        <v>0</v>
      </c>
      <c r="L93" s="28">
        <f>IF('指标排序及赋值'!L93=0,0,IF('指标排序及赋值'!L93=1,$L$3*0.6,IF('指标排序及赋值'!L93=2,$L$3*0.8,$L$3)))</f>
        <v>6</v>
      </c>
      <c r="M93" s="29">
        <f>IF('指标排序及赋值'!M93=0,0,IF('指标排序及赋值'!M93=1,$M$3*0.6,IF('指标排序及赋值'!M93=2,$M$3*0.8,$M$3)))</f>
        <v>1.6</v>
      </c>
      <c r="N93" s="28">
        <f>IF('指标排序及赋值'!N93=0,0,$N$3)</f>
        <v>1</v>
      </c>
      <c r="O93" s="28">
        <f>IF('指标排序及赋值'!O93=0,0,$O$3)</f>
        <v>1</v>
      </c>
      <c r="P93" s="26">
        <f>IF('初评指标表'!P93=0,0,IF('初评指标表'!P93&gt;='初评指标体系'!$D$32,$P$3,(0.6+0.4*('初评指标表'!P93-'初评指标体系'!$C$32)/'初评指标体系'!$E$32)*$P$3))</f>
        <v>5.425218615767878</v>
      </c>
      <c r="Q93" s="26">
        <f>IF('初评指标表'!Q93=0,0,IF('初评指标表'!Q93&gt;='初评指标体系'!$D$33,$Q$3,(0.6+0.4*('初评指标表'!Q93-'初评指标体系'!$C$33)/'初评指标体系'!$E$33)*$Q$3))</f>
        <v>3.573040807444766</v>
      </c>
      <c r="R93" s="26">
        <f>IF('初评指标表'!R93=0,0,IF('初评指标表'!R93&gt;='初评指标体系'!$D$34,$R$3,(0.6+0.4*('初评指标表'!R93-'初评指标体系'!$C$34)/'初评指标体系'!$E$34)*$R$3))</f>
        <v>10.629657249004655</v>
      </c>
      <c r="S93" s="26">
        <f>IF('初评指标表'!S93=0,0,IF('初评指标表'!S93&gt;='初评指标体系'!$D$35,$S$3,(0.6+0.4*('初评指标表'!S93-'初评指标体系'!$C$35)/'初评指标体系'!$E$35)*$S$3))</f>
        <v>9.981427570609661</v>
      </c>
      <c r="T93" s="32">
        <f>IF('指标排序及赋值'!T93=0,0,IF('指标排序及赋值'!T93=1,$T$3*0.6,IF('指标排序及赋值'!T93=2,$T$3*0.8,$T$3)))</f>
        <v>4</v>
      </c>
      <c r="U93" s="32">
        <f>IF('指标排序及赋值'!U93=0,0,IF('指标排序及赋值'!U93=1,$U$3*0.8,$U$3))</f>
        <v>2</v>
      </c>
      <c r="V93" s="32">
        <f>IF('指标排序及赋值'!V93=0,0,IF('指标排序及赋值'!V93=1,$V$3*0.6,IF('指标排序及赋值'!V93=2,$V$3*0.8,$V$3)))</f>
        <v>1.2</v>
      </c>
      <c r="W93" s="32">
        <f>IF('指标排序及赋值'!W93=0,0,IF('指标排序及赋值'!W93=1,$W$3*0.4,IF('指标排序及赋值'!W93=2,$W$3*0.6,IF('指标排序及赋值'!W93=3,$W$3*0.8,$W$3))))</f>
        <v>0</v>
      </c>
      <c r="X93" s="32">
        <f>IF('指标排序及赋值'!X93=0,0,IF('指标排序及赋值'!X93=1,$X$3*0.6,IF('指标排序及赋值'!X93=2,$X$3*0.8,$X$3)))</f>
        <v>4</v>
      </c>
      <c r="Y93" s="35">
        <f t="shared" si="3"/>
        <v>64.00057532167168</v>
      </c>
      <c r="Z93" s="36" t="e">
        <f t="shared" si="4"/>
        <v>#N/A</v>
      </c>
      <c r="AA93" s="10"/>
      <c r="AB93" s="10"/>
      <c r="AC93" s="10"/>
      <c r="AD93" s="10"/>
      <c r="AE93" s="10"/>
      <c r="AF93" s="10"/>
      <c r="AG93" s="10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  <c r="IV93" s="11"/>
    </row>
    <row r="94" spans="1:256" s="4" customFormat="1" ht="24.75" customHeight="1">
      <c r="A94" s="7">
        <v>91</v>
      </c>
      <c r="B94" s="15" t="s">
        <v>342</v>
      </c>
      <c r="C94" s="15" t="s">
        <v>343</v>
      </c>
      <c r="D94" s="7" t="s">
        <v>344</v>
      </c>
      <c r="E94" s="7">
        <v>13542074478</v>
      </c>
      <c r="F94" s="15" t="s">
        <v>177</v>
      </c>
      <c r="G94" s="26">
        <f>IF('初评指标表'!G94&gt;='初评指标体系'!$D$23,$G$3,(0.6+0.4*('初评指标表'!G94-'初评指标体系'!$C$23)/'初评指标体系'!$E$23)*$G$3)</f>
        <v>4.147368780344728</v>
      </c>
      <c r="H94" s="26">
        <f>IF('初评指标表'!H94=0,0,IF('初评指标表'!H94&gt;='初评指标体系'!$D$24,$H$3,(0.6+0.4*('初评指标表'!H94-'初评指标体系'!$C$24)/'初评指标体系'!$E$24)*$H$3))</f>
        <v>9.519271026797673</v>
      </c>
      <c r="I94" s="26">
        <f>IF('初评指标表'!I94&lt;=0,0,IF('初评指标表'!I94&gt;='初评指标体系'!$D$25,$I$3,(0.6+0.4*('初评指标表'!I94-'初评指标体系'!$C$25)/'初评指标体系'!$E$25)*$I$3))</f>
        <v>4.708845419896365</v>
      </c>
      <c r="J94" s="26">
        <f>IF('初评指标表'!J94&lt;=0,0,IF('初评指标表'!J94&gt;='初评指标体系'!$D$26,$J$3,(0.6+0.4*('初评指标表'!J94-'初评指标体系'!$C$26)/'初评指标体系'!$E$26)*$J$3))</f>
        <v>2.836020279513935</v>
      </c>
      <c r="K94" s="26">
        <f>IF('初评指标表'!K94&lt;=0,0,IF('初评指标表'!K94&gt;='初评指标体系'!$D$27,$K$3,(0.6+0.4*('初评指标表'!K94-'初评指标体系'!$C$27)/'初评指标体系'!$E$27)*$K$3))</f>
        <v>2.6016140928191533</v>
      </c>
      <c r="L94" s="28">
        <f>IF('指标排序及赋值'!L94=0,0,IF('指标排序及赋值'!L94=1,$L$3*0.6,IF('指标排序及赋值'!L94=2,$L$3*0.8,$L$3)))</f>
        <v>10</v>
      </c>
      <c r="M94" s="29">
        <f>IF('指标排序及赋值'!M94=0,0,IF('指标排序及赋值'!M94=1,$M$3*0.6,IF('指标排序及赋值'!M94=2,$M$3*0.8,$M$3)))</f>
        <v>1.6</v>
      </c>
      <c r="N94" s="28">
        <f>IF('指标排序及赋值'!N94=0,0,$N$3)</f>
        <v>1</v>
      </c>
      <c r="O94" s="28">
        <f>IF('指标排序及赋值'!O94=0,0,$O$3)</f>
        <v>0</v>
      </c>
      <c r="P94" s="26">
        <f>IF('初评指标表'!P94=0,0,IF('初评指标表'!P94&gt;='初评指标体系'!$D$32,$P$3,(0.6+0.4*('初评指标表'!P94-'初评指标体系'!$C$32)/'初评指标体系'!$E$32)*$P$3))</f>
        <v>5.70285173121004</v>
      </c>
      <c r="Q94" s="26">
        <f>IF('初评指标表'!Q94=0,0,IF('初评指标表'!Q94&gt;='初评指标体系'!$D$33,$Q$3,(0.6+0.4*('初评指标表'!Q94-'初评指标体系'!$C$33)/'初评指标体系'!$E$33)*$Q$3))</f>
        <v>3.726777015359356</v>
      </c>
      <c r="R94" s="26">
        <f>IF('初评指标表'!R94=0,0,IF('初评指标表'!R94&gt;='初评指标体系'!$D$34,$R$3,(0.6+0.4*('初评指标表'!R94-'初评指标体系'!$C$34)/'初评指标体系'!$E$34)*$R$3))</f>
        <v>10.641894562068545</v>
      </c>
      <c r="S94" s="26">
        <f>IF('初评指标表'!S94=0,0,IF('初评指标表'!S94&gt;='初评指标体系'!$D$35,$S$3,(0.6+0.4*('初评指标表'!S94-'初评指标体系'!$C$35)/'初评指标体系'!$E$35)*$S$3))</f>
        <v>9.332108012069416</v>
      </c>
      <c r="T94" s="32">
        <f>IF('指标排序及赋值'!T94=0,0,IF('指标排序及赋值'!T94=1,$T$3*0.6,IF('指标排序及赋值'!T94=2,$T$3*0.8,$T$3)))</f>
        <v>3.2</v>
      </c>
      <c r="U94" s="32">
        <f>IF('指标排序及赋值'!U94=0,0,IF('指标排序及赋值'!U94=1,$U$3*0.8,$U$3))</f>
        <v>2</v>
      </c>
      <c r="V94" s="32">
        <f>IF('指标排序及赋值'!V94=0,0,IF('指标排序及赋值'!V94=1,$V$3*0.6,IF('指标排序及赋值'!V94=2,$V$3*0.8,$V$3)))</f>
        <v>1.2</v>
      </c>
      <c r="W94" s="32">
        <f>IF('指标排序及赋值'!W94=0,0,IF('指标排序及赋值'!W94=1,$W$3*0.4,IF('指标排序及赋值'!W94=2,$W$3*0.6,IF('指标排序及赋值'!W94=3,$W$3*0.8,$W$3))))</f>
        <v>0.8</v>
      </c>
      <c r="X94" s="32">
        <f>IF('指标排序及赋值'!X94=0,0,IF('指标排序及赋值'!X94=1,$X$3*0.6,IF('指标排序及赋值'!X94=2,$X$3*0.8,$X$3)))</f>
        <v>3.2</v>
      </c>
      <c r="Y94" s="35">
        <f t="shared" si="3"/>
        <v>76.21675092007922</v>
      </c>
      <c r="Z94" s="36" t="e">
        <f t="shared" si="4"/>
        <v>#N/A</v>
      </c>
      <c r="AA94" s="10"/>
      <c r="AB94" s="10"/>
      <c r="AC94" s="10"/>
      <c r="AD94" s="10"/>
      <c r="AE94" s="10"/>
      <c r="AF94" s="10"/>
      <c r="AG94" s="10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  <c r="IV94" s="11"/>
    </row>
    <row r="95" spans="1:256" s="4" customFormat="1" ht="24.75" customHeight="1">
      <c r="A95" s="7">
        <v>92</v>
      </c>
      <c r="B95" s="15" t="s">
        <v>342</v>
      </c>
      <c r="C95" s="15" t="s">
        <v>345</v>
      </c>
      <c r="D95" s="7" t="s">
        <v>346</v>
      </c>
      <c r="E95" s="7">
        <v>13729034112</v>
      </c>
      <c r="F95" s="15" t="s">
        <v>177</v>
      </c>
      <c r="G95" s="26">
        <f>IF('初评指标表'!G95&gt;='初评指标体系'!$D$23,$G$3,(0.6+0.4*('初评指标表'!G95-'初评指标体系'!$C$23)/'初评指标体系'!$E$23)*$G$3)</f>
        <v>5.199948880515439</v>
      </c>
      <c r="H95" s="26">
        <f>IF('初评指标表'!H95=0,0,IF('初评指标表'!H95&gt;='初评指标体系'!$D$24,$H$3,(0.6+0.4*('初评指标表'!H95-'初评指标体系'!$C$24)/'初评指标体系'!$E$24)*$H$3))</f>
        <v>9.830881503602392</v>
      </c>
      <c r="I95" s="26">
        <f>IF('初评指标表'!I95&lt;=0,0,IF('初评指标表'!I95&gt;='初评指标体系'!$D$25,$I$3,(0.6+0.4*('初评指标表'!I95-'初评指标体系'!$C$25)/'初评指标体系'!$E$25)*$I$3))</f>
        <v>6</v>
      </c>
      <c r="J95" s="26">
        <f>IF('初评指标表'!J95&lt;=0,0,IF('初评指标表'!J95&gt;='初评指标体系'!$D$26,$J$3,(0.6+0.4*('初评指标表'!J95-'初评指标体系'!$C$26)/'初评指标体系'!$E$26)*$J$3))</f>
        <v>2.6686338152847444</v>
      </c>
      <c r="K95" s="26">
        <f>IF('初评指标表'!K95&lt;=0,0,IF('初评指标表'!K95&gt;='初评指标体系'!$D$27,$K$3,(0.6+0.4*('初评指标表'!K95-'初评指标体系'!$C$27)/'初评指标体系'!$E$27)*$K$3))</f>
        <v>2.4128796653855344</v>
      </c>
      <c r="L95" s="28">
        <f>IF('指标排序及赋值'!L95=0,0,IF('指标排序及赋值'!L95=1,$L$3*0.6,IF('指标排序及赋值'!L95=2,$L$3*0.8,$L$3)))</f>
        <v>6</v>
      </c>
      <c r="M95" s="29">
        <f>IF('指标排序及赋值'!M95=0,0,IF('指标排序及赋值'!M95=1,$M$3*0.6,IF('指标排序及赋值'!M95=2,$M$3*0.8,$M$3)))</f>
        <v>1.6</v>
      </c>
      <c r="N95" s="28">
        <f>IF('指标排序及赋值'!N95=0,0,$N$3)</f>
        <v>1</v>
      </c>
      <c r="O95" s="28">
        <f>IF('指标排序及赋值'!O95=0,0,$O$3)</f>
        <v>0</v>
      </c>
      <c r="P95" s="26">
        <f>IF('初评指标表'!P95=0,0,IF('初评指标表'!P95&gt;='初评指标体系'!$D$32,$P$3,(0.6+0.4*('初评指标表'!P95-'初评指标体系'!$C$32)/'初评指标体系'!$E$32)*$P$3))</f>
        <v>5.880518212500728</v>
      </c>
      <c r="Q95" s="26">
        <f>IF('初评指标表'!Q95=0,0,IF('初评指标表'!Q95&gt;='初评指标体系'!$D$33,$Q$3,(0.6+0.4*('初评指标表'!Q95-'初评指标体系'!$C$33)/'初评指标体系'!$E$33)*$Q$3))</f>
        <v>3.7943256037779616</v>
      </c>
      <c r="R95" s="26">
        <f>IF('初评指标表'!R95=0,0,IF('初评指标表'!R95&gt;='初评指标体系'!$D$34,$R$3,(0.6+0.4*('初评指标表'!R95-'初评指标体系'!$C$34)/'初评指标体系'!$E$34)*$R$3))</f>
        <v>11.645746944088675</v>
      </c>
      <c r="S95" s="26">
        <f>IF('初评指标表'!S95=0,0,IF('初评指标表'!S95&gt;='初评指标体系'!$D$35,$S$3,(0.6+0.4*('初评指标表'!S95-'初评指标体系'!$C$35)/'初评指标体系'!$E$35)*$S$3))</f>
        <v>10.48692919174746</v>
      </c>
      <c r="T95" s="32">
        <f>IF('指标排序及赋值'!T95=0,0,IF('指标排序及赋值'!T95=1,$T$3*0.6,IF('指标排序及赋值'!T95=2,$T$3*0.8,$T$3)))</f>
        <v>3.2</v>
      </c>
      <c r="U95" s="32">
        <f>IF('指标排序及赋值'!U95=0,0,IF('指标排序及赋值'!U95=1,$U$3*0.8,$U$3))</f>
        <v>2</v>
      </c>
      <c r="V95" s="32">
        <f>IF('指标排序及赋值'!V95=0,0,IF('指标排序及赋值'!V95=1,$V$3*0.6,IF('指标排序及赋值'!V95=2,$V$3*0.8,$V$3)))</f>
        <v>0</v>
      </c>
      <c r="W95" s="32">
        <f>IF('指标排序及赋值'!W95=0,0,IF('指标排序及赋值'!W95=1,$W$3*0.4,IF('指标排序及赋值'!W95=2,$W$3*0.6,IF('指标排序及赋值'!W95=3,$W$3*0.8,$W$3))))</f>
        <v>1.2</v>
      </c>
      <c r="X95" s="32">
        <f>IF('指标排序及赋值'!X95=0,0,IF('指标排序及赋值'!X95=1,$X$3*0.6,IF('指标排序及赋值'!X95=2,$X$3*0.8,$X$3)))</f>
        <v>3.2</v>
      </c>
      <c r="Y95" s="35">
        <f t="shared" si="3"/>
        <v>76.11986381690295</v>
      </c>
      <c r="Z95" s="36" t="e">
        <f t="shared" si="4"/>
        <v>#N/A</v>
      </c>
      <c r="AA95" s="10"/>
      <c r="AB95" s="10"/>
      <c r="AC95" s="10"/>
      <c r="AD95" s="10"/>
      <c r="AE95" s="10"/>
      <c r="AF95" s="10"/>
      <c r="AG95" s="10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  <c r="IV95" s="11"/>
    </row>
    <row r="96" spans="1:256" s="4" customFormat="1" ht="24.75" customHeight="1">
      <c r="A96" s="7">
        <v>93</v>
      </c>
      <c r="B96" s="15" t="s">
        <v>347</v>
      </c>
      <c r="C96" s="15" t="s">
        <v>348</v>
      </c>
      <c r="D96" s="7" t="s">
        <v>349</v>
      </c>
      <c r="E96" s="7" t="s">
        <v>350</v>
      </c>
      <c r="F96" s="15" t="s">
        <v>127</v>
      </c>
      <c r="G96" s="26">
        <f>IF('初评指标表'!G96&gt;='初评指标体系'!$D$23,$G$3,(0.6+0.4*('初评指标表'!G96-'初评指标体系'!$C$23)/'初评指标体系'!$E$23)*$G$3)</f>
        <v>4.301394993195155</v>
      </c>
      <c r="H96" s="26">
        <f>IF('初评指标表'!H96=0,0,IF('初评指标表'!H96&gt;='初评指标体系'!$D$24,$H$3,(0.6+0.4*('初评指标表'!H96-'初评指标体系'!$C$24)/'初评指标体系'!$E$24)*$H$3))</f>
        <v>7.9876895728629425</v>
      </c>
      <c r="I96" s="26">
        <f>IF('初评指标表'!I96&lt;=0,0,IF('初评指标表'!I96&gt;='初评指标体系'!$D$25,$I$3,(0.6+0.4*('初评指标表'!I96-'初评指标体系'!$C$25)/'初评指标体系'!$E$25)*$I$3))</f>
        <v>3.9961183143423717</v>
      </c>
      <c r="J96" s="26">
        <f>IF('初评指标表'!J96&lt;=0,0,IF('初评指标表'!J96&gt;='初评指标体系'!$D$26,$J$3,(0.6+0.4*('初评指标表'!J96-'初评指标体系'!$C$26)/'初评指标体系'!$E$26)*$J$3))</f>
        <v>2.5651975643123475</v>
      </c>
      <c r="K96" s="26">
        <f>IF('初评指标表'!K96&lt;=0,0,IF('初评指标表'!K96&gt;='初评指标体系'!$D$27,$K$3,(0.6+0.4*('初评指标表'!K96-'初评指标体系'!$C$27)/'初评指标体系'!$E$27)*$K$3))</f>
        <v>2.672827289149777</v>
      </c>
      <c r="L96" s="28">
        <f>IF('指标排序及赋值'!L96=0,0,IF('指标排序及赋值'!L96=1,$L$3*0.6,IF('指标排序及赋值'!L96=2,$L$3*0.8,$L$3)))</f>
        <v>10</v>
      </c>
      <c r="M96" s="29">
        <f>IF('指标排序及赋值'!M96=0,0,IF('指标排序及赋值'!M96=1,$M$3*0.6,IF('指标排序及赋值'!M96=2,$M$3*0.8,$M$3)))</f>
        <v>1.6</v>
      </c>
      <c r="N96" s="28">
        <f>IF('指标排序及赋值'!N96=0,0,$N$3)</f>
        <v>1</v>
      </c>
      <c r="O96" s="28">
        <f>IF('指标排序及赋值'!O96=0,0,$O$3)</f>
        <v>1</v>
      </c>
      <c r="P96" s="26">
        <f>IF('初评指标表'!P96=0,0,IF('初评指标表'!P96&gt;='初评指标体系'!$D$32,$P$3,(0.6+0.4*('初评指标表'!P96-'初评指标体系'!$C$32)/'初评指标体系'!$E$32)*$P$3))</f>
        <v>5.406757313017908</v>
      </c>
      <c r="Q96" s="26">
        <f>IF('初评指标表'!Q96=0,0,IF('初评指标表'!Q96&gt;='初评指标体系'!$D$33,$Q$3,(0.6+0.4*('初评指标表'!Q96-'初评指标体系'!$C$33)/'初评指标体系'!$E$33)*$Q$3))</f>
        <v>3.695453467260008</v>
      </c>
      <c r="R96" s="26">
        <f>IF('初评指标表'!R96=0,0,IF('初评指标表'!R96&gt;='初评指标体系'!$D$34,$R$3,(0.6+0.4*('初评指标表'!R96-'初评指标体系'!$C$34)/'初评指标体系'!$E$34)*$R$3))</f>
        <v>10.489098371865865</v>
      </c>
      <c r="S96" s="26">
        <f>IF('初评指标表'!S96=0,0,IF('初评指标表'!S96&gt;='初评指标体系'!$D$35,$S$3,(0.6+0.4*('初评指标表'!S96-'初评指标体系'!$C$35)/'初评指标体系'!$E$35)*$S$3))</f>
        <v>8.14714442620344</v>
      </c>
      <c r="T96" s="32">
        <f>IF('指标排序及赋值'!T96=0,0,IF('指标排序及赋值'!T96=1,$T$3*0.6,IF('指标排序及赋值'!T96=2,$T$3*0.8,$T$3)))</f>
        <v>4</v>
      </c>
      <c r="U96" s="32">
        <f>IF('指标排序及赋值'!U96=0,0,IF('指标排序及赋值'!U96=1,$U$3*0.8,$U$3))</f>
        <v>2</v>
      </c>
      <c r="V96" s="32">
        <f>IF('指标排序及赋值'!V96=0,0,IF('指标排序及赋值'!V96=1,$V$3*0.6,IF('指标排序及赋值'!V96=2,$V$3*0.8,$V$3)))</f>
        <v>1.6</v>
      </c>
      <c r="W96" s="32">
        <f>IF('指标排序及赋值'!W96=0,0,IF('指标排序及赋值'!W96=1,$W$3*0.4,IF('指标排序及赋值'!W96=2,$W$3*0.6,IF('指标排序及赋值'!W96=3,$W$3*0.8,$W$3))))</f>
        <v>1.6</v>
      </c>
      <c r="X96" s="32">
        <f>IF('指标排序及赋值'!X96=0,0,IF('指标排序及赋值'!X96=1,$X$3*0.6,IF('指标排序及赋值'!X96=2,$X$3*0.8,$X$3)))</f>
        <v>4</v>
      </c>
      <c r="Y96" s="35">
        <f t="shared" si="3"/>
        <v>76.0616813122098</v>
      </c>
      <c r="Z96" s="36" t="e">
        <f t="shared" si="4"/>
        <v>#N/A</v>
      </c>
      <c r="AA96" s="10"/>
      <c r="AB96" s="10"/>
      <c r="AC96" s="10"/>
      <c r="AD96" s="10"/>
      <c r="AE96" s="10"/>
      <c r="AF96" s="10"/>
      <c r="AG96" s="10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  <c r="IV96" s="11"/>
    </row>
    <row r="97" spans="1:256" s="4" customFormat="1" ht="24.75" customHeight="1">
      <c r="A97" s="7">
        <v>94</v>
      </c>
      <c r="B97" s="15" t="s">
        <v>347</v>
      </c>
      <c r="C97" s="15" t="s">
        <v>351</v>
      </c>
      <c r="D97" s="7" t="s">
        <v>352</v>
      </c>
      <c r="E97" s="7">
        <v>13527092502</v>
      </c>
      <c r="F97" s="15" t="s">
        <v>177</v>
      </c>
      <c r="G97" s="26">
        <f>IF('初评指标表'!G97&gt;='初评指标体系'!$D$23,$G$3,(0.6+0.4*('初评指标表'!G97-'初评指标体系'!$C$23)/'初评指标体系'!$E$23)*$G$3)</f>
        <v>4.001364618308897</v>
      </c>
      <c r="H97" s="26">
        <f>IF('初评指标表'!H97=0,0,IF('初评指标表'!H97&gt;='初评指标体系'!$D$24,$H$3,(0.6+0.4*('初评指标表'!H97-'初评指标体系'!$C$24)/'初评指标体系'!$E$24)*$H$3))</f>
        <v>7.483426264913109</v>
      </c>
      <c r="I97" s="26">
        <f>IF('初评指标表'!I97&lt;=0,0,IF('初评指标表'!I97&gt;='初评指标体系'!$D$25,$I$3,(0.6+0.4*('初评指标表'!I97-'初评指标体系'!$C$25)/'初评指标体系'!$E$25)*$I$3))</f>
        <v>0</v>
      </c>
      <c r="J97" s="26">
        <f>IF('初评指标表'!J97&lt;=0,0,IF('初评指标表'!J97&gt;='初评指标体系'!$D$26,$J$3,(0.6+0.4*('初评指标表'!J97-'初评指标体系'!$C$26)/'初评指标体系'!$E$26)*$J$3))</f>
        <v>2.620134660264492</v>
      </c>
      <c r="K97" s="26">
        <f>IF('初评指标表'!K97&lt;=0,0,IF('初评指标表'!K97&gt;='初评指标体系'!$D$27,$K$3,(0.6+0.4*('初评指标表'!K97-'初评指标体系'!$C$27)/'初评指标体系'!$E$27)*$K$3))</f>
        <v>0</v>
      </c>
      <c r="L97" s="28">
        <f>IF('指标排序及赋值'!L97=0,0,IF('指标排序及赋值'!L97=1,$L$3*0.6,IF('指标排序及赋值'!L97=2,$L$3*0.8,$L$3)))</f>
        <v>8</v>
      </c>
      <c r="M97" s="29">
        <f>IF('指标排序及赋值'!M97=0,0,IF('指标排序及赋值'!M97=1,$M$3*0.6,IF('指标排序及赋值'!M97=2,$M$3*0.8,$M$3)))</f>
        <v>2</v>
      </c>
      <c r="N97" s="28">
        <f>IF('指标排序及赋值'!N97=0,0,$N$3)</f>
        <v>1</v>
      </c>
      <c r="O97" s="28">
        <f>IF('指标排序及赋值'!O97=0,0,$O$3)</f>
        <v>1</v>
      </c>
      <c r="P97" s="26">
        <f>IF('初评指标表'!P97=0,0,IF('初评指标表'!P97&gt;='初评指标体系'!$D$32,$P$3,(0.6+0.4*('初评指标表'!P97-'初评指标体系'!$C$32)/'初评指标体系'!$E$32)*$P$3))</f>
        <v>5.528716824179043</v>
      </c>
      <c r="Q97" s="26">
        <f>IF('初评指标表'!Q97=0,0,IF('初评指标表'!Q97&gt;='初评指标体系'!$D$33,$Q$3,(0.6+0.4*('初评指标表'!Q97-'初评指标体系'!$C$33)/'初评指标体系'!$E$33)*$Q$3))</f>
        <v>3.6966377530680044</v>
      </c>
      <c r="R97" s="26">
        <f>IF('初评指标表'!R97=0,0,IF('初评指标表'!R97&gt;='初评指标体系'!$D$34,$R$3,(0.6+0.4*('初评指标表'!R97-'初评指标体系'!$C$34)/'初评指标体系'!$E$34)*$R$3))</f>
        <v>10.88956249767987</v>
      </c>
      <c r="S97" s="26">
        <f>IF('初评指标表'!S97=0,0,IF('初评指标表'!S97&gt;='初评指标体系'!$D$35,$S$3,(0.6+0.4*('初评指标表'!S97-'初评指标体系'!$C$35)/'初评指标体系'!$E$35)*$S$3))</f>
        <v>7.636681007094447</v>
      </c>
      <c r="T97" s="32">
        <f>IF('指标排序及赋值'!T97=0,0,IF('指标排序及赋值'!T97=1,$T$3*0.6,IF('指标排序及赋值'!T97=2,$T$3*0.8,$T$3)))</f>
        <v>4</v>
      </c>
      <c r="U97" s="32">
        <f>IF('指标排序及赋值'!U97=0,0,IF('指标排序及赋值'!U97=1,$U$3*0.8,$U$3))</f>
        <v>2</v>
      </c>
      <c r="V97" s="32">
        <f>IF('指标排序及赋值'!V97=0,0,IF('指标排序及赋值'!V97=1,$V$3*0.6,IF('指标排序及赋值'!V97=2,$V$3*0.8,$V$3)))</f>
        <v>1.6</v>
      </c>
      <c r="W97" s="32">
        <f>IF('指标排序及赋值'!W97=0,0,IF('指标排序及赋值'!W97=1,$W$3*0.4,IF('指标排序及赋值'!W97=2,$W$3*0.6,IF('指标排序及赋值'!W97=3,$W$3*0.8,$W$3))))</f>
        <v>1.6</v>
      </c>
      <c r="X97" s="32">
        <f>IF('指标排序及赋值'!X97=0,0,IF('指标排序及赋值'!X97=1,$X$3*0.6,IF('指标排序及赋值'!X97=2,$X$3*0.8,$X$3)))</f>
        <v>4</v>
      </c>
      <c r="Y97" s="35">
        <f t="shared" si="3"/>
        <v>67.05652362550786</v>
      </c>
      <c r="Z97" s="36" t="e">
        <f t="shared" si="4"/>
        <v>#N/A</v>
      </c>
      <c r="AA97" s="10"/>
      <c r="AB97" s="10"/>
      <c r="AC97" s="10"/>
      <c r="AD97" s="10"/>
      <c r="AE97" s="10"/>
      <c r="AF97" s="10"/>
      <c r="AG97" s="10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  <c r="IV97" s="11"/>
    </row>
    <row r="98" spans="1:256" s="4" customFormat="1" ht="24.75" customHeight="1">
      <c r="A98" s="7">
        <v>95</v>
      </c>
      <c r="B98" s="15" t="s">
        <v>347</v>
      </c>
      <c r="C98" s="15" t="s">
        <v>353</v>
      </c>
      <c r="D98" s="7" t="s">
        <v>354</v>
      </c>
      <c r="E98" s="7">
        <v>13450195383</v>
      </c>
      <c r="F98" s="15" t="s">
        <v>177</v>
      </c>
      <c r="G98" s="26">
        <f>IF('初评指标表'!G98&gt;='初评指标体系'!$D$23,$G$3,(0.6+0.4*('初评指标表'!G98-'初评指标体系'!$C$23)/'初评指标体系'!$E$23)*$G$3)</f>
        <v>4.494648850936869</v>
      </c>
      <c r="H98" s="26">
        <f>IF('初评指标表'!H98=0,0,IF('初评指标表'!H98&gt;='初评指标体系'!$D$24,$H$3,(0.6+0.4*('初评指标表'!H98-'初评指标体系'!$C$24)/'初评指标体系'!$E$24)*$H$3))</f>
        <v>8.8542350704933</v>
      </c>
      <c r="I98" s="26">
        <f>IF('初评指标表'!I98&lt;=0,0,IF('初评指标表'!I98&gt;='初评指标体系'!$D$25,$I$3,(0.6+0.4*('初评指标表'!I98-'初评指标体系'!$C$25)/'初评指标体系'!$E$25)*$I$3))</f>
        <v>5.8617123622143055</v>
      </c>
      <c r="J98" s="26">
        <f>IF('初评指标表'!J98&lt;=0,0,IF('初评指标表'!J98&gt;='初评指标体系'!$D$26,$J$3,(0.6+0.4*('初评指标表'!J98-'初评指标体系'!$C$26)/'初评指标体系'!$E$26)*$J$3))</f>
        <v>2.465624077899085</v>
      </c>
      <c r="K98" s="26">
        <f>IF('初评指标表'!K98&lt;=0,0,IF('初评指标表'!K98&gt;='初评指标体系'!$D$27,$K$3,(0.6+0.4*('初评指标表'!K98-'初评指标体系'!$C$27)/'初评指标体系'!$E$27)*$K$3))</f>
        <v>0</v>
      </c>
      <c r="L98" s="28">
        <f>IF('指标排序及赋值'!L98=0,0,IF('指标排序及赋值'!L98=1,$L$3*0.6,IF('指标排序及赋值'!L98=2,$L$3*0.8,$L$3)))</f>
        <v>8</v>
      </c>
      <c r="M98" s="29">
        <f>IF('指标排序及赋值'!M98=0,0,IF('指标排序及赋值'!M98=1,$M$3*0.6,IF('指标排序及赋值'!M98=2,$M$3*0.8,$M$3)))</f>
        <v>1.6</v>
      </c>
      <c r="N98" s="28">
        <f>IF('指标排序及赋值'!N98=0,0,$N$3)</f>
        <v>1</v>
      </c>
      <c r="O98" s="28">
        <f>IF('指标排序及赋值'!O98=0,0,$O$3)</f>
        <v>1</v>
      </c>
      <c r="P98" s="26">
        <f>IF('初评指标表'!P98=0,0,IF('初评指标表'!P98&gt;='初评指标体系'!$D$32,$P$3,(0.6+0.4*('初评指标表'!P98-'初评指标体系'!$C$32)/'初评指标体系'!$E$32)*$P$3))</f>
        <v>5.75844250415257</v>
      </c>
      <c r="Q98" s="26">
        <f>IF('初评指标表'!Q98=0,0,IF('初评指标表'!Q98&gt;='初评指标体系'!$D$33,$Q$3,(0.6+0.4*('初评指标表'!Q98-'初评指标体系'!$C$33)/'初评指标体系'!$E$33)*$Q$3))</f>
        <v>3.7799891439828586</v>
      </c>
      <c r="R98" s="26">
        <f>IF('初评指标表'!R98=0,0,IF('初评指标表'!R98&gt;='初评指标体系'!$D$34,$R$3,(0.6+0.4*('初评指标表'!R98-'初评指标体系'!$C$34)/'初评指标体系'!$E$34)*$R$3))</f>
        <v>13.746207754374105</v>
      </c>
      <c r="S98" s="26">
        <f>IF('初评指标表'!S98=0,0,IF('初评指标表'!S98&gt;='初评指标体系'!$D$35,$S$3,(0.6+0.4*('初评指标表'!S98-'初评指标体系'!$C$35)/'初评指标体系'!$E$35)*$S$3))</f>
        <v>11.379710130907842</v>
      </c>
      <c r="T98" s="32">
        <f>IF('指标排序及赋值'!T98=0,0,IF('指标排序及赋值'!T98=1,$T$3*0.6,IF('指标排序及赋值'!T98=2,$T$3*0.8,$T$3)))</f>
        <v>3.2</v>
      </c>
      <c r="U98" s="32">
        <f>IF('指标排序及赋值'!U98=0,0,IF('指标排序及赋值'!U98=1,$U$3*0.8,$U$3))</f>
        <v>2</v>
      </c>
      <c r="V98" s="32">
        <f>IF('指标排序及赋值'!V98=0,0,IF('指标排序及赋值'!V98=1,$V$3*0.6,IF('指标排序及赋值'!V98=2,$V$3*0.8,$V$3)))</f>
        <v>1.6</v>
      </c>
      <c r="W98" s="32">
        <f>IF('指标排序及赋值'!W98=0,0,IF('指标排序及赋值'!W98=1,$W$3*0.4,IF('指标排序及赋值'!W98=2,$W$3*0.6,IF('指标排序及赋值'!W98=3,$W$3*0.8,$W$3))))</f>
        <v>1.2</v>
      </c>
      <c r="X98" s="32">
        <f>IF('指标排序及赋值'!X98=0,0,IF('指标排序及赋值'!X98=1,$X$3*0.6,IF('指标排序及赋值'!X98=2,$X$3*0.8,$X$3)))</f>
        <v>4</v>
      </c>
      <c r="Y98" s="35">
        <f t="shared" si="3"/>
        <v>79.94056989496094</v>
      </c>
      <c r="Z98" s="36" t="e">
        <f t="shared" si="4"/>
        <v>#N/A</v>
      </c>
      <c r="AA98" s="10"/>
      <c r="AB98" s="10"/>
      <c r="AC98" s="10"/>
      <c r="AD98" s="10"/>
      <c r="AE98" s="10"/>
      <c r="AF98" s="10"/>
      <c r="AG98" s="10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  <c r="IV98" s="11"/>
    </row>
    <row r="99" spans="1:256" s="4" customFormat="1" ht="24.75" customHeight="1">
      <c r="A99" s="7">
        <v>96</v>
      </c>
      <c r="B99" s="15" t="s">
        <v>347</v>
      </c>
      <c r="C99" s="15" t="s">
        <v>437</v>
      </c>
      <c r="D99" s="7" t="s">
        <v>356</v>
      </c>
      <c r="E99" s="7">
        <v>13824635495</v>
      </c>
      <c r="F99" s="15" t="s">
        <v>195</v>
      </c>
      <c r="G99" s="26">
        <f>IF('初评指标表'!G99&gt;='初评指标体系'!$D$23,$G$3,(0.6+0.4*('初评指标表'!G99-'初评指标体系'!$C$23)/'初评指标体系'!$E$23)*$G$3)</f>
        <v>4.795505826428476</v>
      </c>
      <c r="H99" s="26">
        <f>IF('初评指标表'!H99=0,0,IF('初评指标表'!H99&gt;='初评指标体系'!$D$24,$H$3,(0.6+0.4*('初评指标表'!H99-'初评指标体系'!$C$24)/'初评指标体系'!$E$24)*$H$3))</f>
        <v>8.251840643470272</v>
      </c>
      <c r="I99" s="26">
        <f>IF('初评指标表'!I99&lt;=0,0,IF('初评指标表'!I99&gt;='初评指标体系'!$D$25,$I$3,(0.6+0.4*('初评指标表'!I99-'初评指标体系'!$C$25)/'初评指标体系'!$E$25)*$I$3))</f>
        <v>5.128569527274706</v>
      </c>
      <c r="J99" s="26">
        <f>IF('初评指标表'!J99&lt;=0,0,IF('初评指标表'!J99&gt;='初评指标体系'!$D$26,$J$3,(0.6+0.4*('初评指标表'!J99-'初评指标体系'!$C$26)/'初评指标体系'!$E$26)*$J$3))</f>
        <v>4</v>
      </c>
      <c r="K99" s="26">
        <f>IF('初评指标表'!K99&lt;=0,0,IF('初评指标表'!K99&gt;='初评指标体系'!$D$27,$K$3,(0.6+0.4*('初评指标表'!K99-'初评指标体系'!$C$27)/'初评指标体系'!$E$27)*$K$3))</f>
        <v>4</v>
      </c>
      <c r="L99" s="28">
        <f>IF('指标排序及赋值'!L99=0,0,IF('指标排序及赋值'!L99=1,$L$3*0.6,IF('指标排序及赋值'!L99=2,$L$3*0.8,$L$3)))</f>
        <v>10</v>
      </c>
      <c r="M99" s="29">
        <f>IF('指标排序及赋值'!M99=0,0,IF('指标排序及赋值'!M99=1,$M$3*0.6,IF('指标排序及赋值'!M99=2,$M$3*0.8,$M$3)))</f>
        <v>0</v>
      </c>
      <c r="N99" s="28">
        <f>IF('指标排序及赋值'!N99=0,0,$N$3)</f>
        <v>1</v>
      </c>
      <c r="O99" s="28">
        <f>IF('指标排序及赋值'!O99=0,0,$O$3)</f>
        <v>0</v>
      </c>
      <c r="P99" s="26">
        <f>IF('初评指标表'!P99=0,0,IF('初评指标表'!P99&gt;='初评指标体系'!$D$32,$P$3,(0.6+0.4*('初评指标表'!P99-'初评指标体系'!$C$32)/'初评指标体系'!$E$32)*$P$3))</f>
        <v>6.897533395512273</v>
      </c>
      <c r="Q99" s="26">
        <f>IF('初评指标表'!Q99=0,0,IF('初评指标表'!Q99&gt;='初评指标体系'!$D$33,$Q$3,(0.6+0.4*('初评指标表'!Q99-'初评指标体系'!$C$33)/'初评指标体系'!$E$33)*$Q$3))</f>
        <v>4.204173252118892</v>
      </c>
      <c r="R99" s="26">
        <f>IF('初评指标表'!R99=0,0,IF('初评指标表'!R99&gt;='初评指标体系'!$D$34,$R$3,(0.6+0.4*('初评指标表'!R99-'初评指标体系'!$C$34)/'初评指标体系'!$E$34)*$R$3))</f>
        <v>12.128523408459365</v>
      </c>
      <c r="S99" s="26">
        <f>IF('初评指标表'!S99=0,0,IF('初评指标表'!S99&gt;='初评指标体系'!$D$35,$S$3,(0.6+0.4*('初评指标表'!S99-'初评指标体系'!$C$35)/'初评指标体系'!$E$35)*$S$3))</f>
        <v>8.039627744550437</v>
      </c>
      <c r="T99" s="32">
        <f>IF('指标排序及赋值'!T99=0,0,IF('指标排序及赋值'!T99=1,$T$3*0.6,IF('指标排序及赋值'!T99=2,$T$3*0.8,$T$3)))</f>
        <v>3.2</v>
      </c>
      <c r="U99" s="32">
        <f>IF('指标排序及赋值'!U99=0,0,IF('指标排序及赋值'!U99=1,$U$3*0.8,$U$3))</f>
        <v>2</v>
      </c>
      <c r="V99" s="32">
        <f>IF('指标排序及赋值'!V99=0,0,IF('指标排序及赋值'!V99=1,$V$3*0.6,IF('指标排序及赋值'!V99=2,$V$3*0.8,$V$3)))</f>
        <v>0</v>
      </c>
      <c r="W99" s="32">
        <f>IF('指标排序及赋值'!W99=0,0,IF('指标排序及赋值'!W99=1,$W$3*0.4,IF('指标排序及赋值'!W99=2,$W$3*0.6,IF('指标排序及赋值'!W99=3,$W$3*0.8,$W$3))))</f>
        <v>0</v>
      </c>
      <c r="X99" s="32">
        <f>IF('指标排序及赋值'!X99=0,0,IF('指标排序及赋值'!X99=1,$X$3*0.6,IF('指标排序及赋值'!X99=2,$X$3*0.8,$X$3)))</f>
        <v>4</v>
      </c>
      <c r="Y99" s="35">
        <f t="shared" si="3"/>
        <v>77.64577379781443</v>
      </c>
      <c r="Z99" s="36" t="e">
        <f t="shared" si="4"/>
        <v>#N/A</v>
      </c>
      <c r="AA99" s="10"/>
      <c r="AB99" s="10"/>
      <c r="AC99" s="10"/>
      <c r="AD99" s="10"/>
      <c r="AE99" s="10"/>
      <c r="AF99" s="10"/>
      <c r="AG99" s="10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  <c r="IV99" s="11"/>
    </row>
    <row r="100" spans="1:256" s="4" customFormat="1" ht="24.75" customHeight="1">
      <c r="A100" s="7">
        <v>97</v>
      </c>
      <c r="B100" s="15" t="s">
        <v>358</v>
      </c>
      <c r="C100" s="15" t="s">
        <v>359</v>
      </c>
      <c r="D100" s="7" t="s">
        <v>360</v>
      </c>
      <c r="E100" s="7">
        <v>13927637171</v>
      </c>
      <c r="F100" s="15" t="s">
        <v>166</v>
      </c>
      <c r="G100" s="26">
        <f>IF('初评指标表'!G100&gt;='初评指标体系'!$D$23,$G$3,(0.6+0.4*('初评指标表'!G100-'初评指标体系'!$C$23)/'初评指标体系'!$E$23)*$G$3)</f>
        <v>4.880718083424164</v>
      </c>
      <c r="H100" s="26">
        <f>IF('初评指标表'!H100=0,0,IF('初评指标表'!H100&gt;='初评指标体系'!$D$24,$H$3,(0.6+0.4*('初评指标表'!H100-'初评指标体系'!$C$24)/'初评指标体系'!$E$24)*$H$3))</f>
        <v>8.95196921050185</v>
      </c>
      <c r="I100" s="26">
        <f>IF('初评指标表'!I100&lt;=0,0,IF('初评指标表'!I100&gt;='初评指标体系'!$D$25,$I$3,(0.6+0.4*('初评指标表'!I100-'初评指标体系'!$C$25)/'初评指标体系'!$E$25)*$I$3))</f>
        <v>3.6434321035181014</v>
      </c>
      <c r="J100" s="26">
        <f>IF('初评指标表'!J100&lt;=0,0,IF('初评指标表'!J100&gt;='初评指标体系'!$D$26,$J$3,(0.6+0.4*('初评指标表'!J100-'初评指标体系'!$C$26)/'初评指标体系'!$E$26)*$J$3))</f>
        <v>3.435392580273076</v>
      </c>
      <c r="K100" s="26">
        <f>IF('初评指标表'!K100&lt;=0,0,IF('初评指标表'!K100&gt;='初评指标体系'!$D$27,$K$3,(0.6+0.4*('初评指标表'!K100-'初评指标体系'!$C$27)/'初评指标体系'!$E$27)*$K$3))</f>
        <v>2.647824841804189</v>
      </c>
      <c r="L100" s="28">
        <f>IF('指标排序及赋值'!L100=0,0,IF('指标排序及赋值'!L100=1,$L$3*0.6,IF('指标排序及赋值'!L100=2,$L$3*0.8,$L$3)))</f>
        <v>10</v>
      </c>
      <c r="M100" s="29">
        <f>IF('指标排序及赋值'!M100=0,0,IF('指标排序及赋值'!M100=1,$M$3*0.6,IF('指标排序及赋值'!M100=2,$M$3*0.8,$M$3)))</f>
        <v>1.6</v>
      </c>
      <c r="N100" s="28">
        <f>IF('指标排序及赋值'!N100=0,0,$N$3)</f>
        <v>1</v>
      </c>
      <c r="O100" s="28">
        <f>IF('指标排序及赋值'!O100=0,0,$O$3)</f>
        <v>0</v>
      </c>
      <c r="P100" s="26">
        <f>IF('初评指标表'!P100=0,0,IF('初评指标表'!P100&gt;='初评指标体系'!$D$32,$P$3,(0.6+0.4*('初评指标表'!P100-'初评指标体系'!$C$32)/'初评指标体系'!$E$32)*$P$3))</f>
        <v>6.0832227746001735</v>
      </c>
      <c r="Q100" s="26">
        <f>IF('初评指标表'!Q100=0,0,IF('初评指标表'!Q100&gt;='初评指标体系'!$D$33,$Q$3,(0.6+0.4*('初评指标表'!Q100-'初评指标体系'!$C$33)/'初评指标体系'!$E$33)*$Q$3))</f>
        <v>3.410835753573668</v>
      </c>
      <c r="R100" s="26">
        <f>IF('初评指标表'!R100=0,0,IF('初评指标表'!R100&gt;='初评指标体系'!$D$34,$R$3,(0.6+0.4*('初评指标表'!R100-'初评指标体系'!$C$34)/'初评指标体系'!$E$34)*$R$3))</f>
        <v>10.416462391893074</v>
      </c>
      <c r="S100" s="26">
        <f>IF('初评指标表'!S100=0,0,IF('初评指标表'!S100&gt;='初评指标体系'!$D$35,$S$3,(0.6+0.4*('初评指标表'!S100-'初评指标体系'!$C$35)/'初评指标体系'!$E$35)*$S$3))</f>
        <v>8.201193038761389</v>
      </c>
      <c r="T100" s="32">
        <f>IF('指标排序及赋值'!T100=0,0,IF('指标排序及赋值'!T100=1,$T$3*0.6,IF('指标排序及赋值'!T100=2,$T$3*0.8,$T$3)))</f>
        <v>4</v>
      </c>
      <c r="U100" s="32">
        <f>IF('指标排序及赋值'!U100=0,0,IF('指标排序及赋值'!U100=1,$U$3*0.8,$U$3))</f>
        <v>2</v>
      </c>
      <c r="V100" s="32">
        <f>IF('指标排序及赋值'!V100=0,0,IF('指标排序及赋值'!V100=1,$V$3*0.6,IF('指标排序及赋值'!V100=2,$V$3*0.8,$V$3)))</f>
        <v>1.6</v>
      </c>
      <c r="W100" s="32">
        <f>IF('指标排序及赋值'!W100=0,0,IF('指标排序及赋值'!W100=1,$W$3*0.4,IF('指标排序及赋值'!W100=2,$W$3*0.6,IF('指标排序及赋值'!W100=3,$W$3*0.8,$W$3))))</f>
        <v>1.2</v>
      </c>
      <c r="X100" s="32">
        <f>IF('指标排序及赋值'!X100=0,0,IF('指标排序及赋值'!X100=1,$X$3*0.6,IF('指标排序及赋值'!X100=2,$X$3*0.8,$X$3)))</f>
        <v>4</v>
      </c>
      <c r="Y100" s="35">
        <f aca="true" t="shared" si="5" ref="Y100:Y119">SUM(G100:X100)</f>
        <v>77.07105077834969</v>
      </c>
      <c r="Z100" s="36" t="e">
        <f t="shared" si="4"/>
        <v>#N/A</v>
      </c>
      <c r="AA100" s="10"/>
      <c r="AB100" s="10"/>
      <c r="AC100" s="10"/>
      <c r="AD100" s="10"/>
      <c r="AE100" s="10"/>
      <c r="AF100" s="10"/>
      <c r="AG100" s="10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  <c r="IV100" s="11"/>
    </row>
    <row r="101" spans="1:256" s="4" customFormat="1" ht="24.75" customHeight="1">
      <c r="A101" s="7">
        <v>98</v>
      </c>
      <c r="B101" s="15" t="s">
        <v>361</v>
      </c>
      <c r="C101" s="15" t="s">
        <v>362</v>
      </c>
      <c r="D101" s="7" t="s">
        <v>363</v>
      </c>
      <c r="E101" s="7">
        <v>13435559814</v>
      </c>
      <c r="F101" s="15" t="s">
        <v>127</v>
      </c>
      <c r="G101" s="26">
        <f>IF('初评指标表'!G101&gt;='初评指标体系'!$D$23,$G$3,(0.6+0.4*('初评指标表'!G101-'初评指标体系'!$C$23)/'初评指标体系'!$E$23)*$G$3)</f>
        <v>4.281546775811997</v>
      </c>
      <c r="H101" s="26">
        <f>IF('初评指标表'!H101=0,0,IF('初评指标表'!H101&gt;='初评指标体系'!$D$24,$H$3,(0.6+0.4*('初评指标表'!H101-'初评指标体系'!$C$24)/'初评指标体系'!$E$24)*$H$3))</f>
        <v>8.105621144908696</v>
      </c>
      <c r="I101" s="26">
        <f>IF('初评指标表'!I101&lt;=0,0,IF('初评指标表'!I101&gt;='初评指标体系'!$D$25,$I$3,(0.6+0.4*('初评指标表'!I101-'初评指标体系'!$C$25)/'初评指标体系'!$E$25)*$I$3))</f>
        <v>6</v>
      </c>
      <c r="J101" s="26">
        <f>IF('初评指标表'!J101&lt;=0,0,IF('初评指标表'!J101&gt;='初评指标体系'!$D$26,$J$3,(0.6+0.4*('初评指标表'!J101-'初评指标体系'!$C$26)/'初评指标体系'!$E$26)*$J$3))</f>
        <v>2.5853697792322756</v>
      </c>
      <c r="K101" s="26">
        <f>IF('初评指标表'!K101&lt;=0,0,IF('初评指标表'!K101&gt;='初评指标体系'!$D$27,$K$3,(0.6+0.4*('初评指标表'!K101-'初评指标体系'!$C$27)/'初评指标体系'!$E$27)*$K$3))</f>
        <v>2.6897550161464006</v>
      </c>
      <c r="L101" s="28">
        <f>IF('指标排序及赋值'!L101=0,0,IF('指标排序及赋值'!L101=1,$L$3*0.6,IF('指标排序及赋值'!L101=2,$L$3*0.8,$L$3)))</f>
        <v>6</v>
      </c>
      <c r="M101" s="29">
        <f>IF('指标排序及赋值'!M101=0,0,IF('指标排序及赋值'!M101=1,$M$3*0.6,IF('指标排序及赋值'!M101=2,$M$3*0.8,$M$3)))</f>
        <v>1.6</v>
      </c>
      <c r="N101" s="28">
        <f>IF('指标排序及赋值'!N101=0,0,$N$3)</f>
        <v>1</v>
      </c>
      <c r="O101" s="28">
        <f>IF('指标排序及赋值'!O101=0,0,$O$3)</f>
        <v>1</v>
      </c>
      <c r="P101" s="26">
        <f>IF('初评指标表'!P101=0,0,IF('初评指标表'!P101&gt;='初评指标体系'!$D$32,$P$3,(0.6+0.4*('初评指标表'!P101-'初评指标体系'!$C$32)/'初评指标体系'!$E$32)*$P$3))</f>
        <v>5.939383780881778</v>
      </c>
      <c r="Q101" s="26">
        <f>IF('初评指标表'!Q101=0,0,IF('初评指标表'!Q101&gt;='初评指标体系'!$D$33,$Q$3,(0.6+0.4*('初评指标表'!Q101-'初评指标体系'!$C$33)/'初评指标体系'!$E$33)*$Q$3))</f>
        <v>3.764684734279827</v>
      </c>
      <c r="R101" s="26">
        <f>IF('初评指标表'!R101=0,0,IF('初评指标表'!R101&gt;='初评指标体系'!$D$34,$R$3,(0.6+0.4*('初评指标表'!R101-'初评指标体系'!$C$34)/'初评指标体系'!$E$34)*$R$3))</f>
        <v>10.498984286778379</v>
      </c>
      <c r="S101" s="26">
        <f>IF('初评指标表'!S101=0,0,IF('初评指标表'!S101&gt;='初评指标体系'!$D$35,$S$3,(0.6+0.4*('初评指标表'!S101-'初评指标体系'!$C$35)/'初评指标体系'!$E$35)*$S$3))</f>
        <v>7.793252214547879</v>
      </c>
      <c r="T101" s="32">
        <f>IF('指标排序及赋值'!T101=0,0,IF('指标排序及赋值'!T101=1,$T$3*0.6,IF('指标排序及赋值'!T101=2,$T$3*0.8,$T$3)))</f>
        <v>4</v>
      </c>
      <c r="U101" s="32">
        <f>IF('指标排序及赋值'!U101=0,0,IF('指标排序及赋值'!U101=1,$U$3*0.8,$U$3))</f>
        <v>2</v>
      </c>
      <c r="V101" s="32">
        <f>IF('指标排序及赋值'!V101=0,0,IF('指标排序及赋值'!V101=1,$V$3*0.6,IF('指标排序及赋值'!V101=2,$V$3*0.8,$V$3)))</f>
        <v>1.2</v>
      </c>
      <c r="W101" s="32">
        <f>IF('指标排序及赋值'!W101=0,0,IF('指标排序及赋值'!W101=1,$W$3*0.4,IF('指标排序及赋值'!W101=2,$W$3*0.6,IF('指标排序及赋值'!W101=3,$W$3*0.8,$W$3))))</f>
        <v>0.8</v>
      </c>
      <c r="X101" s="32">
        <f>IF('指标排序及赋值'!X101=0,0,IF('指标排序及赋值'!X101=1,$X$3*0.6,IF('指标排序及赋值'!X101=2,$X$3*0.8,$X$3)))</f>
        <v>4</v>
      </c>
      <c r="Y101" s="35">
        <f t="shared" si="5"/>
        <v>73.25859773258722</v>
      </c>
      <c r="Z101" s="36" t="e">
        <f t="shared" si="4"/>
        <v>#N/A</v>
      </c>
      <c r="AA101" s="10"/>
      <c r="AB101" s="10"/>
      <c r="AC101" s="10"/>
      <c r="AD101" s="10"/>
      <c r="AE101" s="10"/>
      <c r="AF101" s="10"/>
      <c r="AG101" s="10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  <c r="IV101" s="11"/>
    </row>
    <row r="102" spans="1:256" s="4" customFormat="1" ht="24.75" customHeight="1">
      <c r="A102" s="7">
        <v>99</v>
      </c>
      <c r="B102" s="15" t="s">
        <v>361</v>
      </c>
      <c r="C102" s="15" t="s">
        <v>364</v>
      </c>
      <c r="D102" s="7" t="s">
        <v>365</v>
      </c>
      <c r="E102" s="7" t="s">
        <v>366</v>
      </c>
      <c r="F102" s="15" t="s">
        <v>127</v>
      </c>
      <c r="G102" s="26">
        <f>IF('初评指标表'!G102&gt;='初评指标体系'!$D$23,$G$3,(0.6+0.4*('初评指标表'!G102-'初评指标体系'!$C$23)/'初评指标体系'!$E$23)*$G$3)</f>
        <v>4.239638752019829</v>
      </c>
      <c r="H102" s="26">
        <f>IF('初评指标表'!H102=0,0,IF('初评指标表'!H102&gt;='初评指标体系'!$D$24,$H$3,(0.6+0.4*('初评指标表'!H102-'初评指标体系'!$C$24)/'初评指标体系'!$E$24)*$H$3))</f>
        <v>9.583235257163123</v>
      </c>
      <c r="I102" s="26">
        <f>IF('初评指标表'!I102&lt;=0,0,IF('初评指标表'!I102&gt;='初评指标体系'!$D$25,$I$3,(0.6+0.4*('初评指标表'!I102-'初评指标体系'!$C$25)/'初评指标体系'!$E$25)*$I$3))</f>
        <v>4.174195262950522</v>
      </c>
      <c r="J102" s="26">
        <f>IF('初评指标表'!J102&lt;=0,0,IF('初评指标表'!J102&gt;='初评指标体系'!$D$26,$J$3,(0.6+0.4*('初评指标表'!J102-'初评指标体系'!$C$26)/'初评指标体系'!$E$26)*$J$3))</f>
        <v>2.5952412886611764</v>
      </c>
      <c r="K102" s="26">
        <f>IF('初评指标表'!K102&lt;=0,0,IF('初评指标表'!K102&gt;='初评指标体系'!$D$27,$K$3,(0.6+0.4*('初评指标表'!K102-'初评指标体系'!$C$27)/'初评指标体系'!$E$27)*$K$3))</f>
        <v>2.577487217559598</v>
      </c>
      <c r="L102" s="28">
        <f>IF('指标排序及赋值'!L102=0,0,IF('指标排序及赋值'!L102=1,$L$3*0.6,IF('指标排序及赋值'!L102=2,$L$3*0.8,$L$3)))</f>
        <v>0</v>
      </c>
      <c r="M102" s="29">
        <f>IF('指标排序及赋值'!M102=0,0,IF('指标排序及赋值'!M102=1,$M$3*0.6,IF('指标排序及赋值'!M102=2,$M$3*0.8,$M$3)))</f>
        <v>1.6</v>
      </c>
      <c r="N102" s="28">
        <f>IF('指标排序及赋值'!N102=0,0,$N$3)</f>
        <v>1</v>
      </c>
      <c r="O102" s="28">
        <f>IF('指标排序及赋值'!O102=0,0,$O$3)</f>
        <v>0</v>
      </c>
      <c r="P102" s="26">
        <f>IF('初评指标表'!P102=0,0,IF('初评指标表'!P102&gt;='初评指标体系'!$D$32,$P$3,(0.6+0.4*('初评指标表'!P102-'初评指标体系'!$C$32)/'初评指标体系'!$E$32)*$P$3))</f>
        <v>5.267013532261906</v>
      </c>
      <c r="Q102" s="26">
        <f>IF('初评指标表'!Q102=0,0,IF('初评指标表'!Q102&gt;='初评指标体系'!$D$33,$Q$3,(0.6+0.4*('初评指标表'!Q102-'初评指标体系'!$C$33)/'初评指标体系'!$E$33)*$Q$3))</f>
        <v>3.6544225252945592</v>
      </c>
      <c r="R102" s="26">
        <f>IF('初评指标表'!R102=0,0,IF('初评指标表'!R102&gt;='初评指标体系'!$D$34,$R$3,(0.6+0.4*('初评指标表'!R102-'初评指标体系'!$C$34)/'初评指标体系'!$E$34)*$R$3))</f>
        <v>11.63197708497145</v>
      </c>
      <c r="S102" s="26">
        <f>IF('初评指标表'!S102=0,0,IF('初评指标表'!S102&gt;='初评指标体系'!$D$35,$S$3,(0.6+0.4*('初评指标表'!S102-'初评指标体系'!$C$35)/'初评指标体系'!$E$35)*$S$3))</f>
        <v>12</v>
      </c>
      <c r="T102" s="32">
        <f>IF('指标排序及赋值'!T102=0,0,IF('指标排序及赋值'!T102=1,$T$3*0.6,IF('指标排序及赋值'!T102=2,$T$3*0.8,$T$3)))</f>
        <v>3.2</v>
      </c>
      <c r="U102" s="32">
        <f>IF('指标排序及赋值'!U102=0,0,IF('指标排序及赋值'!U102=1,$U$3*0.8,$U$3))</f>
        <v>1.6</v>
      </c>
      <c r="V102" s="32">
        <f>IF('指标排序及赋值'!V102=0,0,IF('指标排序及赋值'!V102=1,$V$3*0.6,IF('指标排序及赋值'!V102=2,$V$3*0.8,$V$3)))</f>
        <v>1.2</v>
      </c>
      <c r="W102" s="32">
        <f>IF('指标排序及赋值'!W102=0,0,IF('指标排序及赋值'!W102=1,$W$3*0.4,IF('指标排序及赋值'!W102=2,$W$3*0.6,IF('指标排序及赋值'!W102=3,$W$3*0.8,$W$3))))</f>
        <v>0.8</v>
      </c>
      <c r="X102" s="32">
        <f>IF('指标排序及赋值'!X102=0,0,IF('指标排序及赋值'!X102=1,$X$3*0.6,IF('指标排序及赋值'!X102=2,$X$3*0.8,$X$3)))</f>
        <v>3.2</v>
      </c>
      <c r="Y102" s="35">
        <f t="shared" si="5"/>
        <v>68.32321092088216</v>
      </c>
      <c r="Z102" s="36" t="e">
        <f t="shared" si="4"/>
        <v>#N/A</v>
      </c>
      <c r="AA102" s="10"/>
      <c r="AB102" s="10"/>
      <c r="AC102" s="10"/>
      <c r="AD102" s="10"/>
      <c r="AE102" s="10"/>
      <c r="AF102" s="10"/>
      <c r="AG102" s="10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  <c r="IV102" s="11"/>
    </row>
    <row r="103" spans="1:256" s="4" customFormat="1" ht="24.75" customHeight="1">
      <c r="A103" s="7">
        <v>100</v>
      </c>
      <c r="B103" s="15" t="s">
        <v>361</v>
      </c>
      <c r="C103" s="15" t="s">
        <v>367</v>
      </c>
      <c r="D103" s="7" t="s">
        <v>368</v>
      </c>
      <c r="E103" s="7">
        <v>15816198993</v>
      </c>
      <c r="F103" s="15" t="s">
        <v>161</v>
      </c>
      <c r="G103" s="26">
        <f>IF('初评指标表'!G103&gt;='初评指标体系'!$D$23,$G$3,(0.6+0.4*('初评指标表'!G103-'初评指标体系'!$C$23)/'初评指标体系'!$E$23)*$G$3)</f>
        <v>3.8880322121378326</v>
      </c>
      <c r="H103" s="26">
        <f>IF('初评指标表'!H103=0,0,IF('初评指标表'!H103&gt;='初评指标体系'!$D$24,$H$3,(0.6+0.4*('初评指标表'!H103-'初评指标体系'!$C$24)/'初评指标体系'!$E$24)*$H$3))</f>
        <v>8.125193433524379</v>
      </c>
      <c r="I103" s="26">
        <f>IF('初评指标表'!I103&lt;=0,0,IF('初评指标表'!I103&gt;='初评指标体系'!$D$25,$I$3,(0.6+0.4*('初评指标表'!I103-'初评指标体系'!$C$25)/'初评指标体系'!$E$25)*$I$3))</f>
        <v>5.647424848181068</v>
      </c>
      <c r="J103" s="26">
        <f>IF('初评指标表'!J103&lt;=0,0,IF('初评指标表'!J103&gt;='初评指标体系'!$D$26,$J$3,(0.6+0.4*('初评指标表'!J103-'初评指标体系'!$C$26)/'初评指标体系'!$E$26)*$J$3))</f>
        <v>2.7201373427398803</v>
      </c>
      <c r="K103" s="26">
        <f>IF('初评指标表'!K103&lt;=0,0,IF('初评指标表'!K103&gt;='初评指标体系'!$D$27,$K$3,(0.6+0.4*('初评指标表'!K103-'初评指标体系'!$C$27)/'初评指标体系'!$E$27)*$K$3))</f>
        <v>2.5111383105958205</v>
      </c>
      <c r="L103" s="28">
        <f>IF('指标排序及赋值'!L103=0,0,IF('指标排序及赋值'!L103=1,$L$3*0.6,IF('指标排序及赋值'!L103=2,$L$3*0.8,$L$3)))</f>
        <v>10</v>
      </c>
      <c r="M103" s="29">
        <f>IF('指标排序及赋值'!M103=0,0,IF('指标排序及赋值'!M103=1,$M$3*0.6,IF('指标排序及赋值'!M103=2,$M$3*0.8,$M$3)))</f>
        <v>1.2</v>
      </c>
      <c r="N103" s="28">
        <f>IF('指标排序及赋值'!N103=0,0,$N$3)</f>
        <v>1</v>
      </c>
      <c r="O103" s="28">
        <f>IF('指标排序及赋值'!O103=0,0,$O$3)</f>
        <v>0</v>
      </c>
      <c r="P103" s="26">
        <f>IF('初评指标表'!P103=0,0,IF('初评指标表'!P103&gt;='初评指标体系'!$D$32,$P$3,(0.6+0.4*('初评指标表'!P103-'初评指标体系'!$C$32)/'初评指标体系'!$E$32)*$P$3))</f>
        <v>5.335688030904351</v>
      </c>
      <c r="Q103" s="26">
        <f>IF('初评指标表'!Q103=0,0,IF('初评指标表'!Q103&gt;='初评指标体系'!$D$33,$Q$3,(0.6+0.4*('初评指标表'!Q103-'初评指标体系'!$C$33)/'初评指标体系'!$E$33)*$Q$3))</f>
        <v>3.73318305803527</v>
      </c>
      <c r="R103" s="26">
        <f>IF('初评指标表'!R103=0,0,IF('初评指标表'!R103&gt;='初评指标体系'!$D$34,$R$3,(0.6+0.4*('初评指标表'!R103-'初评指标体系'!$C$34)/'初评指标体系'!$E$34)*$R$3))</f>
        <v>10.697125298259754</v>
      </c>
      <c r="S103" s="26">
        <f>IF('初评指标表'!S103=0,0,IF('初评指标表'!S103&gt;='初评指标体系'!$D$35,$S$3,(0.6+0.4*('初评指标表'!S103-'初评指标体系'!$C$35)/'初评指标体系'!$E$35)*$S$3))</f>
        <v>8.586381644479784</v>
      </c>
      <c r="T103" s="32">
        <f>IF('指标排序及赋值'!T103=0,0,IF('指标排序及赋值'!T103=1,$T$3*0.6,IF('指标排序及赋值'!T103=2,$T$3*0.8,$T$3)))</f>
        <v>3.2</v>
      </c>
      <c r="U103" s="32">
        <f>IF('指标排序及赋值'!U103=0,0,IF('指标排序及赋值'!U103=1,$U$3*0.8,$U$3))</f>
        <v>1.6</v>
      </c>
      <c r="V103" s="32">
        <f>IF('指标排序及赋值'!V103=0,0,IF('指标排序及赋值'!V103=1,$V$3*0.6,IF('指标排序及赋值'!V103=2,$V$3*0.8,$V$3)))</f>
        <v>1.2</v>
      </c>
      <c r="W103" s="32">
        <f>IF('指标排序及赋值'!W103=0,0,IF('指标排序及赋值'!W103=1,$W$3*0.4,IF('指标排序及赋值'!W103=2,$W$3*0.6,IF('指标排序及赋值'!W103=3,$W$3*0.8,$W$3))))</f>
        <v>0.8</v>
      </c>
      <c r="X103" s="32">
        <f>IF('指标排序及赋值'!X103=0,0,IF('指标排序及赋值'!X103=1,$X$3*0.6,IF('指标排序及赋值'!X103=2,$X$3*0.8,$X$3)))</f>
        <v>3.2</v>
      </c>
      <c r="Y103" s="35">
        <f t="shared" si="5"/>
        <v>73.44430417885815</v>
      </c>
      <c r="Z103" s="36" t="e">
        <f t="shared" si="4"/>
        <v>#N/A</v>
      </c>
      <c r="AA103" s="10"/>
      <c r="AB103" s="10"/>
      <c r="AC103" s="10"/>
      <c r="AD103" s="10"/>
      <c r="AE103" s="10"/>
      <c r="AF103" s="10"/>
      <c r="AG103" s="10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  <c r="IV103" s="11"/>
    </row>
    <row r="104" spans="1:256" s="4" customFormat="1" ht="24.75" customHeight="1">
      <c r="A104" s="7">
        <v>101</v>
      </c>
      <c r="B104" s="15" t="s">
        <v>361</v>
      </c>
      <c r="C104" s="15" t="s">
        <v>369</v>
      </c>
      <c r="D104" s="7" t="s">
        <v>370</v>
      </c>
      <c r="E104" s="7">
        <v>13318921962</v>
      </c>
      <c r="F104" s="15" t="s">
        <v>156</v>
      </c>
      <c r="G104" s="26">
        <f>IF('初评指标表'!G104&gt;='初评指标体系'!$D$23,$G$3,(0.6+0.4*('初评指标表'!G104-'初评指标体系'!$C$23)/'初评指标体系'!$E$23)*$G$3)</f>
        <v>4.801438260236437</v>
      </c>
      <c r="H104" s="26">
        <f>IF('初评指标表'!H104=0,0,IF('初评指标表'!H104&gt;='初评指标体系'!$D$24,$H$3,(0.6+0.4*('初评指标表'!H104-'初评指标体系'!$C$24)/'初评指标体系'!$E$24)*$H$3))</f>
        <v>9.05305956567892</v>
      </c>
      <c r="I104" s="26">
        <f>IF('初评指标表'!I104&lt;=0,0,IF('初评指标表'!I104&gt;='初评指标体系'!$D$25,$I$3,(0.6+0.4*('初评指标表'!I104-'初评指标体系'!$C$25)/'初评指标体系'!$E$25)*$I$3))</f>
        <v>3.6544197937556833</v>
      </c>
      <c r="J104" s="26">
        <f>IF('初评指标表'!J104&lt;=0,0,IF('初评指标表'!J104&gt;='初评指标体系'!$D$26,$J$3,(0.6+0.4*('初评指标表'!J104-'初评指标体系'!$C$26)/'初评指标体系'!$E$26)*$J$3))</f>
        <v>3.063494192440784</v>
      </c>
      <c r="K104" s="26">
        <f>IF('初评指标表'!K104&lt;=0,0,IF('初评指标表'!K104&gt;='初评指标体系'!$D$27,$K$3,(0.6+0.4*('初评指标表'!K104-'初评指标体系'!$C$27)/'初评指标体系'!$E$27)*$K$3))</f>
        <v>2.58215693535177</v>
      </c>
      <c r="L104" s="28">
        <f>IF('指标排序及赋值'!L104=0,0,IF('指标排序及赋值'!L104=1,$L$3*0.6,IF('指标排序及赋值'!L104=2,$L$3*0.8,$L$3)))</f>
        <v>8</v>
      </c>
      <c r="M104" s="29">
        <f>IF('指标排序及赋值'!M104=0,0,IF('指标排序及赋值'!M104=1,$M$3*0.6,IF('指标排序及赋值'!M104=2,$M$3*0.8,$M$3)))</f>
        <v>1.6</v>
      </c>
      <c r="N104" s="28">
        <f>IF('指标排序及赋值'!N104=0,0,$N$3)</f>
        <v>1</v>
      </c>
      <c r="O104" s="28">
        <f>IF('指标排序及赋值'!O104=0,0,$O$3)</f>
        <v>0</v>
      </c>
      <c r="P104" s="26">
        <f>IF('初评指标表'!P104=0,0,IF('初评指标表'!P104&gt;='初评指标体系'!$D$32,$P$3,(0.6+0.4*('初评指标表'!P104-'初评指标体系'!$C$32)/'初评指标体系'!$E$32)*$P$3))</f>
        <v>6.078542788946577</v>
      </c>
      <c r="Q104" s="26">
        <f>IF('初评指标表'!Q104=0,0,IF('初评指标表'!Q104&gt;='初评指标体系'!$D$33,$Q$3,(0.6+0.4*('初评指标表'!Q104-'初评指标体系'!$C$33)/'初评指标体系'!$E$33)*$Q$3))</f>
        <v>3.72691415267641</v>
      </c>
      <c r="R104" s="26">
        <f>IF('初评指标表'!R104=0,0,IF('初评指标表'!R104&gt;='初评指标体系'!$D$34,$R$3,(0.6+0.4*('初评指标表'!R104-'初评指标体系'!$C$34)/'初评指标体系'!$E$34)*$R$3))</f>
        <v>10.38503793741947</v>
      </c>
      <c r="S104" s="26">
        <f>IF('初评指标表'!S104=0,0,IF('初评指标表'!S104&gt;='初评指标体系'!$D$35,$S$3,(0.6+0.4*('初评指标表'!S104-'初评指标体系'!$C$35)/'初评指标体系'!$E$35)*$S$3))</f>
        <v>8.242831538561898</v>
      </c>
      <c r="T104" s="32">
        <f>IF('指标排序及赋值'!T104=0,0,IF('指标排序及赋值'!T104=1,$T$3*0.6,IF('指标排序及赋值'!T104=2,$T$3*0.8,$T$3)))</f>
        <v>4</v>
      </c>
      <c r="U104" s="32">
        <f>IF('指标排序及赋值'!U104=0,0,IF('指标排序及赋值'!U104=1,$U$3*0.8,$U$3))</f>
        <v>2</v>
      </c>
      <c r="V104" s="32">
        <f>IF('指标排序及赋值'!V104=0,0,IF('指标排序及赋值'!V104=1,$V$3*0.6,IF('指标排序及赋值'!V104=2,$V$3*0.8,$V$3)))</f>
        <v>1.2</v>
      </c>
      <c r="W104" s="32">
        <f>IF('指标排序及赋值'!W104=0,0,IF('指标排序及赋值'!W104=1,$W$3*0.4,IF('指标排序及赋值'!W104=2,$W$3*0.6,IF('指标排序及赋值'!W104=3,$W$3*0.8,$W$3))))</f>
        <v>0.8</v>
      </c>
      <c r="X104" s="32">
        <f>IF('指标排序及赋值'!X104=0,0,IF('指标排序及赋值'!X104=1,$X$3*0.6,IF('指标排序及赋值'!X104=2,$X$3*0.8,$X$3)))</f>
        <v>3.2</v>
      </c>
      <c r="Y104" s="35">
        <f t="shared" si="5"/>
        <v>73.38789516506795</v>
      </c>
      <c r="Z104" s="36" t="e">
        <f t="shared" si="4"/>
        <v>#N/A</v>
      </c>
      <c r="AA104" s="10"/>
      <c r="AB104" s="10"/>
      <c r="AC104" s="10"/>
      <c r="AD104" s="10"/>
      <c r="AE104" s="10"/>
      <c r="AF104" s="10"/>
      <c r="AG104" s="10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  <c r="IV104" s="11"/>
    </row>
    <row r="105" spans="1:256" s="4" customFormat="1" ht="24.75" customHeight="1">
      <c r="A105" s="7">
        <v>102</v>
      </c>
      <c r="B105" s="15" t="s">
        <v>361</v>
      </c>
      <c r="C105" s="15" t="s">
        <v>371</v>
      </c>
      <c r="D105" s="7" t="s">
        <v>372</v>
      </c>
      <c r="E105" s="7">
        <v>15876837378</v>
      </c>
      <c r="F105" s="15" t="s">
        <v>177</v>
      </c>
      <c r="G105" s="26">
        <f>IF('初评指标表'!G105&gt;='初评指标体系'!$D$23,$G$3,(0.6+0.4*('初评指标表'!G105-'初评指标体系'!$C$23)/'初评指标体系'!$E$23)*$G$3)</f>
        <v>3.853134172044826</v>
      </c>
      <c r="H105" s="26">
        <f>IF('初评指标表'!H105=0,0,IF('初评指标表'!H105&gt;='初评指标体系'!$D$24,$H$3,(0.6+0.4*('初评指标表'!H105-'初评指标体系'!$C$24)/'初评指标体系'!$E$24)*$H$3))</f>
        <v>7.539745516027091</v>
      </c>
      <c r="I105" s="26">
        <f>IF('初评指标表'!I105&lt;=0,0,IF('初评指标表'!I105&gt;='初评指标体系'!$D$25,$I$3,(0.6+0.4*('初评指标表'!I105-'初评指标体系'!$C$25)/'初评指标体系'!$E$25)*$I$3))</f>
        <v>5.846874096054695</v>
      </c>
      <c r="J105" s="26">
        <f>IF('初评指标表'!J105&lt;=0,0,IF('初评指标表'!J105&gt;='初评指标体系'!$D$26,$J$3,(0.6+0.4*('初评指标表'!J105-'初评指标体系'!$C$26)/'初评指标体系'!$E$26)*$J$3))</f>
        <v>4</v>
      </c>
      <c r="K105" s="26">
        <f>IF('初评指标表'!K105&lt;=0,0,IF('初评指标表'!K105&gt;='初评指标体系'!$D$27,$K$3,(0.6+0.4*('初评指标表'!K105-'初评指标体系'!$C$27)/'初评指标体系'!$E$27)*$K$3))</f>
        <v>3.827415013264309</v>
      </c>
      <c r="L105" s="28">
        <f>IF('指标排序及赋值'!L105=0,0,IF('指标排序及赋值'!L105=1,$L$3*0.6,IF('指标排序及赋值'!L105=2,$L$3*0.8,$L$3)))</f>
        <v>6</v>
      </c>
      <c r="M105" s="29">
        <f>IF('指标排序及赋值'!M105=0,0,IF('指标排序及赋值'!M105=1,$M$3*0.6,IF('指标排序及赋值'!M105=2,$M$3*0.8,$M$3)))</f>
        <v>1.6</v>
      </c>
      <c r="N105" s="28">
        <f>IF('指标排序及赋值'!N105=0,0,$N$3)</f>
        <v>1</v>
      </c>
      <c r="O105" s="28">
        <f>IF('指标排序及赋值'!O105=0,0,$O$3)</f>
        <v>0</v>
      </c>
      <c r="P105" s="26">
        <f>IF('初评指标表'!P105=0,0,IF('初评指标表'!P105&gt;='初评指标体系'!$D$32,$P$3,(0.6+0.4*('初评指标表'!P105-'初评指标体系'!$C$32)/'初评指标体系'!$E$32)*$P$3))</f>
        <v>6.3521277290145814</v>
      </c>
      <c r="Q105" s="26">
        <f>IF('初评指标表'!Q105=0,0,IF('初评指标表'!Q105&gt;='初评指标体系'!$D$33,$Q$3,(0.6+0.4*('初评指标表'!Q105-'初评指标体系'!$C$33)/'初评指标体系'!$E$33)*$Q$3))</f>
        <v>3.8892422613649904</v>
      </c>
      <c r="R105" s="26">
        <f>IF('初评指标表'!R105=0,0,IF('初评指标表'!R105&gt;='初评指标体系'!$D$34,$R$3,(0.6+0.4*('初评指标表'!R105-'初评指标体系'!$C$34)/'初评指标体系'!$E$34)*$R$3))</f>
        <v>13.310182998957044</v>
      </c>
      <c r="S105" s="26">
        <f>IF('初评指标表'!S105=0,0,IF('初评指标表'!S105&gt;='初评指标体系'!$D$35,$S$3,(0.6+0.4*('初评指标表'!S105-'初评指标体系'!$C$35)/'初评指标体系'!$E$35)*$S$3))</f>
        <v>7.8383001953920814</v>
      </c>
      <c r="T105" s="32">
        <f>IF('指标排序及赋值'!T105=0,0,IF('指标排序及赋值'!T105=1,$T$3*0.6,IF('指标排序及赋值'!T105=2,$T$3*0.8,$T$3)))</f>
        <v>3.2</v>
      </c>
      <c r="U105" s="32">
        <f>IF('指标排序及赋值'!U105=0,0,IF('指标排序及赋值'!U105=1,$U$3*0.8,$U$3))</f>
        <v>2</v>
      </c>
      <c r="V105" s="32">
        <f>IF('指标排序及赋值'!V105=0,0,IF('指标排序及赋值'!V105=1,$V$3*0.6,IF('指标排序及赋值'!V105=2,$V$3*0.8,$V$3)))</f>
        <v>1.2</v>
      </c>
      <c r="W105" s="32">
        <f>IF('指标排序及赋值'!W105=0,0,IF('指标排序及赋值'!W105=1,$W$3*0.4,IF('指标排序及赋值'!W105=2,$W$3*0.6,IF('指标排序及赋值'!W105=3,$W$3*0.8,$W$3))))</f>
        <v>0</v>
      </c>
      <c r="X105" s="32">
        <f>IF('指标排序及赋值'!X105=0,0,IF('指标排序及赋值'!X105=1,$X$3*0.6,IF('指标排序及赋值'!X105=2,$X$3*0.8,$X$3)))</f>
        <v>3.2</v>
      </c>
      <c r="Y105" s="35">
        <f t="shared" si="5"/>
        <v>74.65702198211963</v>
      </c>
      <c r="Z105" s="36" t="e">
        <f t="shared" si="4"/>
        <v>#N/A</v>
      </c>
      <c r="AA105" s="10"/>
      <c r="AB105" s="10"/>
      <c r="AC105" s="10"/>
      <c r="AD105" s="10"/>
      <c r="AE105" s="10"/>
      <c r="AF105" s="10"/>
      <c r="AG105" s="10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  <c r="IV105" s="11"/>
    </row>
    <row r="106" spans="1:256" s="4" customFormat="1" ht="24.75" customHeight="1">
      <c r="A106" s="7">
        <v>103</v>
      </c>
      <c r="B106" s="15" t="s">
        <v>373</v>
      </c>
      <c r="C106" s="15" t="s">
        <v>374</v>
      </c>
      <c r="D106" s="7" t="s">
        <v>375</v>
      </c>
      <c r="E106" s="7">
        <v>13802312668</v>
      </c>
      <c r="F106" s="15" t="s">
        <v>207</v>
      </c>
      <c r="G106" s="26">
        <f>IF('初评指标表'!G106&gt;='初评指标体系'!$D$23,$G$3,(0.6+0.4*('初评指标表'!G106-'初评指标体系'!$C$23)/'初评指标体系'!$E$23)*$G$3)</f>
        <v>4.283593148684555</v>
      </c>
      <c r="H106" s="26">
        <f>IF('初评指标表'!H106=0,0,IF('初评指标表'!H106&gt;='初评指标体系'!$D$24,$H$3,(0.6+0.4*('初评指标表'!H106-'初评指标体系'!$C$24)/'初评指标体系'!$E$24)*$H$3))</f>
        <v>9.280975839166096</v>
      </c>
      <c r="I106" s="26">
        <f>IF('初评指标表'!I106&lt;=0,0,IF('初评指标表'!I106&gt;='初评指标体系'!$D$25,$I$3,(0.6+0.4*('初评指标表'!I106-'初评指标体系'!$C$25)/'初评指标体系'!$E$25)*$I$3))</f>
        <v>4.233107248631041</v>
      </c>
      <c r="J106" s="26">
        <f>IF('初评指标表'!J106&lt;=0,0,IF('初评指标表'!J106&gt;='初评指标体系'!$D$26,$J$3,(0.6+0.4*('初评指标表'!J106-'初评指标体系'!$C$26)/'初评指标体系'!$E$26)*$J$3))</f>
        <v>2.956195176909252</v>
      </c>
      <c r="K106" s="26">
        <f>IF('初评指标表'!K106&lt;=0,0,IF('初评指标表'!K106&gt;='初评指标体系'!$D$27,$K$3,(0.6+0.4*('初评指标表'!K106-'初评指标体系'!$C$27)/'初评指标体系'!$E$27)*$K$3))</f>
        <v>2.5237854629496197</v>
      </c>
      <c r="L106" s="28">
        <f>IF('指标排序及赋值'!L106=0,0,IF('指标排序及赋值'!L106=1,$L$3*0.6,IF('指标排序及赋值'!L106=2,$L$3*0.8,$L$3)))</f>
        <v>0</v>
      </c>
      <c r="M106" s="29">
        <f>IF('指标排序及赋值'!M106=0,0,IF('指标排序及赋值'!M106=1,$M$3*0.6,IF('指标排序及赋值'!M106=2,$M$3*0.8,$M$3)))</f>
        <v>1.6</v>
      </c>
      <c r="N106" s="28">
        <f>IF('指标排序及赋值'!N106=0,0,$N$3)</f>
        <v>1</v>
      </c>
      <c r="O106" s="28">
        <f>IF('指标排序及赋值'!O106=0,0,$O$3)</f>
        <v>0</v>
      </c>
      <c r="P106" s="26">
        <f>IF('初评指标表'!P106=0,0,IF('初评指标表'!P106&gt;='初评指标体系'!$D$32,$P$3,(0.6+0.4*('初评指标表'!P106-'初评指标体系'!$C$32)/'初评指标体系'!$E$32)*$P$3))</f>
        <v>5.616546778097</v>
      </c>
      <c r="Q106" s="26">
        <f>IF('初评指标表'!Q106=0,0,IF('初评指标表'!Q106&gt;='初评指标体系'!$D$33,$Q$3,(0.6+0.4*('初评指标表'!Q106-'初评指标体系'!$C$33)/'初评指标体系'!$E$33)*$Q$3))</f>
        <v>3.9875177422765584</v>
      </c>
      <c r="R106" s="26">
        <f>IF('初评指标表'!R106=0,0,IF('初评指标表'!R106&gt;='初评指标体系'!$D$34,$R$3,(0.6+0.4*('初评指标表'!R106-'初评指标体系'!$C$34)/'初评指标体系'!$E$34)*$R$3))</f>
        <v>10.445827573871345</v>
      </c>
      <c r="S106" s="26">
        <f>IF('初评指标表'!S106=0,0,IF('初评指标表'!S106&gt;='初评指标体系'!$D$35,$S$3,(0.6+0.4*('初评指标表'!S106-'初评指标体系'!$C$35)/'初评指标体系'!$E$35)*$S$3))</f>
        <v>9.043422322290125</v>
      </c>
      <c r="T106" s="32">
        <f>IF('指标排序及赋值'!T106=0,0,IF('指标排序及赋值'!T106=1,$T$3*0.6,IF('指标排序及赋值'!T106=2,$T$3*0.8,$T$3)))</f>
        <v>3.2</v>
      </c>
      <c r="U106" s="32">
        <f>IF('指标排序及赋值'!U106=0,0,IF('指标排序及赋值'!U106=1,$U$3*0.8,$U$3))</f>
        <v>2</v>
      </c>
      <c r="V106" s="32">
        <f>IF('指标排序及赋值'!V106=0,0,IF('指标排序及赋值'!V106=1,$V$3*0.6,IF('指标排序及赋值'!V106=2,$V$3*0.8,$V$3)))</f>
        <v>1.2</v>
      </c>
      <c r="W106" s="32">
        <f>IF('指标排序及赋值'!W106=0,0,IF('指标排序及赋值'!W106=1,$W$3*0.4,IF('指标排序及赋值'!W106=2,$W$3*0.6,IF('指标排序及赋值'!W106=3,$W$3*0.8,$W$3))))</f>
        <v>0</v>
      </c>
      <c r="X106" s="32">
        <f>IF('指标排序及赋值'!X106=0,0,IF('指标排序及赋值'!X106=1,$X$3*0.6,IF('指标排序及赋值'!X106=2,$X$3*0.8,$X$3)))</f>
        <v>3.2</v>
      </c>
      <c r="Y106" s="35">
        <f t="shared" si="5"/>
        <v>64.5709712928756</v>
      </c>
      <c r="Z106" s="36" t="e">
        <f t="shared" si="4"/>
        <v>#N/A</v>
      </c>
      <c r="AA106" s="10"/>
      <c r="AB106" s="10"/>
      <c r="AC106" s="10"/>
      <c r="AD106" s="10"/>
      <c r="AE106" s="10"/>
      <c r="AF106" s="10"/>
      <c r="AG106" s="10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  <c r="IV106" s="11"/>
    </row>
    <row r="107" spans="1:256" s="4" customFormat="1" ht="24.75" customHeight="1">
      <c r="A107" s="7">
        <v>104</v>
      </c>
      <c r="B107" s="15" t="s">
        <v>373</v>
      </c>
      <c r="C107" s="15" t="s">
        <v>376</v>
      </c>
      <c r="D107" s="7" t="s">
        <v>377</v>
      </c>
      <c r="E107" s="7">
        <v>13726503889</v>
      </c>
      <c r="F107" s="15" t="s">
        <v>177</v>
      </c>
      <c r="G107" s="26">
        <f>IF('初评指标表'!G107&gt;='初评指标体系'!$D$23,$G$3,(0.6+0.4*('初评指标表'!G107-'初评指标体系'!$C$23)/'初评指标体系'!$E$23)*$G$3)</f>
        <v>4.322093691428652</v>
      </c>
      <c r="H107" s="26">
        <f>IF('初评指标表'!H107=0,0,IF('初评指标表'!H107&gt;='初评指标体系'!$D$24,$H$3,(0.6+0.4*('初评指标表'!H107-'初评指标体系'!$C$24)/'初评指标体系'!$E$24)*$H$3))</f>
        <v>7.447258150234577</v>
      </c>
      <c r="I107" s="26">
        <f>IF('初评指标表'!I107&lt;=0,0,IF('初评指标表'!I107&gt;='初评指标体系'!$D$25,$I$3,(0.6+0.4*('初评指标表'!I107-'初评指标体系'!$C$25)/'初评指标体系'!$E$25)*$I$3))</f>
        <v>4.1753077375120595</v>
      </c>
      <c r="J107" s="26">
        <f>IF('初评指标表'!J107&lt;=0,0,IF('初评指标表'!J107&gt;='初评指标体系'!$D$26,$J$3,(0.6+0.4*('初评指标表'!J107-'初评指标体系'!$C$26)/'初评指标体系'!$E$26)*$J$3))</f>
        <v>0</v>
      </c>
      <c r="K107" s="26">
        <f>IF('初评指标表'!K107&lt;=0,0,IF('初评指标表'!K107&gt;='初评指标体系'!$D$27,$K$3,(0.6+0.4*('初评指标表'!K107-'初评指标体系'!$C$27)/'初评指标体系'!$E$27)*$K$3))</f>
        <v>2.8490118500169337</v>
      </c>
      <c r="L107" s="28">
        <f>IF('指标排序及赋值'!L107=0,0,IF('指标排序及赋值'!L107=1,$L$3*0.6,IF('指标排序及赋值'!L107=2,$L$3*0.8,$L$3)))</f>
        <v>0</v>
      </c>
      <c r="M107" s="29">
        <f>IF('指标排序及赋值'!M107=0,0,IF('指标排序及赋值'!M107=1,$M$3*0.6,IF('指标排序及赋值'!M107=2,$M$3*0.8,$M$3)))</f>
        <v>1.6</v>
      </c>
      <c r="N107" s="28">
        <f>IF('指标排序及赋值'!N107=0,0,$N$3)</f>
        <v>1</v>
      </c>
      <c r="O107" s="28">
        <f>IF('指标排序及赋值'!O107=0,0,$O$3)</f>
        <v>0</v>
      </c>
      <c r="P107" s="26">
        <f>IF('初评指标表'!P107=0,0,IF('初评指标表'!P107&gt;='初评指标体系'!$D$32,$P$3,(0.6+0.4*('初评指标表'!P107-'初评指标体系'!$C$32)/'初评指标体系'!$E$32)*$P$3))</f>
        <v>5.325167502022392</v>
      </c>
      <c r="Q107" s="26">
        <f>IF('初评指标表'!Q107=0,0,IF('初评指标表'!Q107&gt;='初评指标体系'!$D$33,$Q$3,(0.6+0.4*('初评指标表'!Q107-'初评指标体系'!$C$33)/'初评指标体系'!$E$33)*$Q$3))</f>
        <v>3.690191959322433</v>
      </c>
      <c r="R107" s="26">
        <f>IF('初评指标表'!R107=0,0,IF('初评指标表'!R107&gt;='初评指标体系'!$D$34,$R$3,(0.6+0.4*('初评指标表'!R107-'初评指标体系'!$C$34)/'初评指标体系'!$E$34)*$R$3))</f>
        <v>11.216872137027696</v>
      </c>
      <c r="S107" s="26">
        <f>IF('初评指标表'!S107=0,0,IF('初评指标表'!S107&gt;='初评指标体系'!$D$35,$S$3,(0.6+0.4*('初评指标表'!S107-'初评指标体系'!$C$35)/'初评指标体系'!$E$35)*$S$3))</f>
        <v>7.871668517723636</v>
      </c>
      <c r="T107" s="32">
        <f>IF('指标排序及赋值'!T107=0,0,IF('指标排序及赋值'!T107=1,$T$3*0.6,IF('指标排序及赋值'!T107=2,$T$3*0.8,$T$3)))</f>
        <v>3.2</v>
      </c>
      <c r="U107" s="32">
        <f>IF('指标排序及赋值'!U107=0,0,IF('指标排序及赋值'!U107=1,$U$3*0.8,$U$3))</f>
        <v>2</v>
      </c>
      <c r="V107" s="32">
        <f>IF('指标排序及赋值'!V107=0,0,IF('指标排序及赋值'!V107=1,$V$3*0.6,IF('指标排序及赋值'!V107=2,$V$3*0.8,$V$3)))</f>
        <v>0</v>
      </c>
      <c r="W107" s="32">
        <f>IF('指标排序及赋值'!W107=0,0,IF('指标排序及赋值'!W107=1,$W$3*0.4,IF('指标排序及赋值'!W107=2,$W$3*0.6,IF('指标排序及赋值'!W107=3,$W$3*0.8,$W$3))))</f>
        <v>0.8</v>
      </c>
      <c r="X107" s="32">
        <f>IF('指标排序及赋值'!X107=0,0,IF('指标排序及赋值'!X107=1,$X$3*0.6,IF('指标排序及赋值'!X107=2,$X$3*0.8,$X$3)))</f>
        <v>3.2</v>
      </c>
      <c r="Y107" s="35">
        <f t="shared" si="5"/>
        <v>58.69757154528838</v>
      </c>
      <c r="Z107" s="36" t="e">
        <f t="shared" si="4"/>
        <v>#N/A</v>
      </c>
      <c r="AA107" s="10"/>
      <c r="AB107" s="10"/>
      <c r="AC107" s="10"/>
      <c r="AD107" s="10"/>
      <c r="AE107" s="10"/>
      <c r="AF107" s="10"/>
      <c r="AG107" s="10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  <c r="IV107" s="11"/>
    </row>
    <row r="108" spans="1:256" s="4" customFormat="1" ht="24.75" customHeight="1">
      <c r="A108" s="7">
        <v>105</v>
      </c>
      <c r="B108" s="15" t="s">
        <v>373</v>
      </c>
      <c r="C108" s="15" t="s">
        <v>378</v>
      </c>
      <c r="D108" s="7" t="s">
        <v>379</v>
      </c>
      <c r="E108" s="7">
        <v>13076538340</v>
      </c>
      <c r="F108" s="15" t="s">
        <v>177</v>
      </c>
      <c r="G108" s="26">
        <f>IF('初评指标表'!G108&gt;='初评指标体系'!$D$23,$G$3,(0.6+0.4*('初评指标表'!G108-'初评指标体系'!$C$23)/'初评指标体系'!$E$23)*$G$3)</f>
        <v>6</v>
      </c>
      <c r="H108" s="26">
        <f>IF('初评指标表'!H108=0,0,IF('初评指标表'!H108&gt;='初评指标体系'!$D$24,$H$3,(0.6+0.4*('初评指标表'!H108-'初评指标体系'!$C$24)/'初评指标体系'!$E$24)*$H$3))</f>
        <v>12</v>
      </c>
      <c r="I108" s="26">
        <f>IF('初评指标表'!I108&lt;=0,0,IF('初评指标表'!I108&gt;='初评指标体系'!$D$25,$I$3,(0.6+0.4*('初评指标表'!I108-'初评指标体系'!$C$25)/'初评指标体系'!$E$25)*$I$3))</f>
        <v>4.831294924788886</v>
      </c>
      <c r="J108" s="26">
        <f>IF('初评指标表'!J108&lt;=0,0,IF('初评指标表'!J108&gt;='初评指标体系'!$D$26,$J$3,(0.6+0.4*('初评指标表'!J108-'初评指标体系'!$C$26)/'初评指标体系'!$E$26)*$J$3))</f>
        <v>3.1675742375063707</v>
      </c>
      <c r="K108" s="26">
        <f>IF('初评指标表'!K108&lt;=0,0,IF('初评指标表'!K108&gt;='初评指标体系'!$D$27,$K$3,(0.6+0.4*('初评指标表'!K108-'初评指标体系'!$C$27)/'初评指标体系'!$E$27)*$K$3))</f>
        <v>3.007295826014098</v>
      </c>
      <c r="L108" s="28">
        <f>IF('指标排序及赋值'!L108=0,0,IF('指标排序及赋值'!L108=1,$L$3*0.6,IF('指标排序及赋值'!L108=2,$L$3*0.8,$L$3)))</f>
        <v>6</v>
      </c>
      <c r="M108" s="29">
        <f>IF('指标排序及赋值'!M108=0,0,IF('指标排序及赋值'!M108=1,$M$3*0.6,IF('指标排序及赋值'!M108=2,$M$3*0.8,$M$3)))</f>
        <v>2</v>
      </c>
      <c r="N108" s="28">
        <f>IF('指标排序及赋值'!N108=0,0,$N$3)</f>
        <v>1</v>
      </c>
      <c r="O108" s="28">
        <f>IF('指标排序及赋值'!O108=0,0,$O$3)</f>
        <v>1</v>
      </c>
      <c r="P108" s="26">
        <f>IF('初评指标表'!P108=0,0,IF('初评指标表'!P108&gt;='初评指标体系'!$D$32,$P$3,(0.6+0.4*('初评指标表'!P108-'初评指标体系'!$C$32)/'初评指标体系'!$E$32)*$P$3))</f>
        <v>5.384147701206093</v>
      </c>
      <c r="Q108" s="26">
        <f>IF('初评指标表'!Q108=0,0,IF('初评指标表'!Q108&gt;='初评指标体系'!$D$33,$Q$3,(0.6+0.4*('初评指标表'!Q108-'初评指标体系'!$C$33)/'初评指标体系'!$E$33)*$Q$3))</f>
        <v>3.6435166715110903</v>
      </c>
      <c r="R108" s="26">
        <f>IF('初评指标表'!R108=0,0,IF('初评指标表'!R108&gt;='初评指标体系'!$D$34,$R$3,(0.6+0.4*('初评指标表'!R108-'初评指标体系'!$C$34)/'初评指标体系'!$E$34)*$R$3))</f>
        <v>10.391695921512602</v>
      </c>
      <c r="S108" s="26">
        <f>IF('初评指标表'!S108=0,0,IF('初评指标表'!S108&gt;='初评指标体系'!$D$35,$S$3,(0.6+0.4*('初评指标表'!S108-'初评指标体系'!$C$35)/'初评指标体系'!$E$35)*$S$3))</f>
        <v>12</v>
      </c>
      <c r="T108" s="32">
        <f>IF('指标排序及赋值'!T108=0,0,IF('指标排序及赋值'!T108=1,$T$3*0.6,IF('指标排序及赋值'!T108=2,$T$3*0.8,$T$3)))</f>
        <v>4</v>
      </c>
      <c r="U108" s="32">
        <f>IF('指标排序及赋值'!U108=0,0,IF('指标排序及赋值'!U108=1,$U$3*0.8,$U$3))</f>
        <v>2</v>
      </c>
      <c r="V108" s="32">
        <f>IF('指标排序及赋值'!V108=0,0,IF('指标排序及赋值'!V108=1,$V$3*0.6,IF('指标排序及赋值'!V108=2,$V$3*0.8,$V$3)))</f>
        <v>1.6</v>
      </c>
      <c r="W108" s="32">
        <f>IF('指标排序及赋值'!W108=0,0,IF('指标排序及赋值'!W108=1,$W$3*0.4,IF('指标排序及赋值'!W108=2,$W$3*0.6,IF('指标排序及赋值'!W108=3,$W$3*0.8,$W$3))))</f>
        <v>0.8</v>
      </c>
      <c r="X108" s="32">
        <f>IF('指标排序及赋值'!X108=0,0,IF('指标排序及赋值'!X108=1,$X$3*0.6,IF('指标排序及赋值'!X108=2,$X$3*0.8,$X$3)))</f>
        <v>4</v>
      </c>
      <c r="Y108" s="35">
        <f t="shared" si="5"/>
        <v>82.82552528253912</v>
      </c>
      <c r="Z108" s="36" t="e">
        <f t="shared" si="4"/>
        <v>#N/A</v>
      </c>
      <c r="AA108" s="10"/>
      <c r="AB108" s="10"/>
      <c r="AC108" s="10"/>
      <c r="AD108" s="10"/>
      <c r="AE108" s="10"/>
      <c r="AF108" s="10"/>
      <c r="AG108" s="10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  <c r="IV108" s="11"/>
    </row>
    <row r="109" spans="1:256" s="4" customFormat="1" ht="24.75" customHeight="1">
      <c r="A109" s="7">
        <v>106</v>
      </c>
      <c r="B109" s="15" t="s">
        <v>373</v>
      </c>
      <c r="C109" s="15" t="s">
        <v>438</v>
      </c>
      <c r="D109" s="7" t="s">
        <v>381</v>
      </c>
      <c r="E109" s="7">
        <v>13927026839</v>
      </c>
      <c r="F109" s="15" t="s">
        <v>195</v>
      </c>
      <c r="G109" s="26">
        <f>IF('初评指标表'!G109&gt;='初评指标体系'!$D$23,$G$3,(0.6+0.4*('初评指标表'!G109-'初评指标体系'!$C$23)/'初评指标体系'!$E$23)*$G$3)</f>
        <v>4.547011955292364</v>
      </c>
      <c r="H109" s="26">
        <f>IF('初评指标表'!H109=0,0,IF('初评指标表'!H109&gt;='初评指标体系'!$D$24,$H$3,(0.6+0.4*('初评指标表'!H109-'初评指标体系'!$C$24)/'初评指标体系'!$E$24)*$H$3))</f>
        <v>7.699236961311936</v>
      </c>
      <c r="I109" s="26">
        <f>IF('初评指标表'!I109&lt;=0,0,IF('初评指标表'!I109&gt;='初评指标体系'!$D$25,$I$3,(0.6+0.4*('初评指标表'!I109-'初评指标体系'!$C$25)/'初评指标体系'!$E$25)*$I$3))</f>
        <v>4.292504727960507</v>
      </c>
      <c r="J109" s="26">
        <f>IF('初评指标表'!J109&lt;=0,0,IF('初评指标表'!J109&gt;='初评指标体系'!$D$26,$J$3,(0.6+0.4*('初评指标表'!J109-'初评指标体系'!$C$26)/'初评指标体系'!$E$26)*$J$3))</f>
        <v>3.137959709219668</v>
      </c>
      <c r="K109" s="26">
        <f>IF('初评指标表'!K109&lt;=0,0,IF('初评指标表'!K109&gt;='初评指标体系'!$D$27,$K$3,(0.6+0.4*('初评指标表'!K109-'初评指标体系'!$C$27)/'初评指标体系'!$E$27)*$K$3))</f>
        <v>2.727696473207798</v>
      </c>
      <c r="L109" s="28">
        <f>IF('指标排序及赋值'!L109=0,0,IF('指标排序及赋值'!L109=1,$L$3*0.6,IF('指标排序及赋值'!L109=2,$L$3*0.8,$L$3)))</f>
        <v>8</v>
      </c>
      <c r="M109" s="29">
        <f>IF('指标排序及赋值'!M109=0,0,IF('指标排序及赋值'!M109=1,$M$3*0.6,IF('指标排序及赋值'!M109=2,$M$3*0.8,$M$3)))</f>
        <v>1.6</v>
      </c>
      <c r="N109" s="28">
        <f>IF('指标排序及赋值'!N109=0,0,$N$3)</f>
        <v>1</v>
      </c>
      <c r="O109" s="28">
        <f>IF('指标排序及赋值'!O109=0,0,$O$3)</f>
        <v>1</v>
      </c>
      <c r="P109" s="26">
        <f>IF('初评指标表'!P109=0,0,IF('初评指标表'!P109&gt;='初评指标体系'!$D$32,$P$3,(0.6+0.4*('初评指标表'!P109-'初评指标体系'!$C$32)/'初评指标体系'!$E$32)*$P$3))</f>
        <v>5.8320383857404545</v>
      </c>
      <c r="Q109" s="26">
        <f>IF('初评指标表'!Q109=0,0,IF('初评指标表'!Q109&gt;='初评指标体系'!$D$33,$Q$3,(0.6+0.4*('初评指标表'!Q109-'初评指标体系'!$C$33)/'初评指标体系'!$E$33)*$Q$3))</f>
        <v>3.6726273849157693</v>
      </c>
      <c r="R109" s="26">
        <f>IF('初评指标表'!R109=0,0,IF('初评指标表'!R109&gt;='初评指标体系'!$D$34,$R$3,(0.6+0.4*('初评指标表'!R109-'初评指标体系'!$C$34)/'初评指标体系'!$E$34)*$R$3))</f>
        <v>10.626938083653577</v>
      </c>
      <c r="S109" s="26">
        <f>IF('初评指标表'!S109=0,0,IF('初评指标表'!S109&gt;='初评指标体系'!$D$35,$S$3,(0.6+0.4*('初评指标表'!S109-'初评指标体系'!$C$35)/'初评指标体系'!$E$35)*$S$3))</f>
        <v>7.593306570328188</v>
      </c>
      <c r="T109" s="32">
        <f>IF('指标排序及赋值'!T109=0,0,IF('指标排序及赋值'!T109=1,$T$3*0.6,IF('指标排序及赋值'!T109=2,$T$3*0.8,$T$3)))</f>
        <v>4</v>
      </c>
      <c r="U109" s="32">
        <f>IF('指标排序及赋值'!U109=0,0,IF('指标排序及赋值'!U109=1,$U$3*0.8,$U$3))</f>
        <v>2</v>
      </c>
      <c r="V109" s="32">
        <f>IF('指标排序及赋值'!V109=0,0,IF('指标排序及赋值'!V109=1,$V$3*0.6,IF('指标排序及赋值'!V109=2,$V$3*0.8,$V$3)))</f>
        <v>1.6</v>
      </c>
      <c r="W109" s="32">
        <f>IF('指标排序及赋值'!W109=0,0,IF('指标排序及赋值'!W109=1,$W$3*0.4,IF('指标排序及赋值'!W109=2,$W$3*0.6,IF('指标排序及赋值'!W109=3,$W$3*0.8,$W$3))))</f>
        <v>1.2</v>
      </c>
      <c r="X109" s="32">
        <f>IF('指标排序及赋值'!X109=0,0,IF('指标排序及赋值'!X109=1,$X$3*0.6,IF('指标排序及赋值'!X109=2,$X$3*0.8,$X$3)))</f>
        <v>3.2</v>
      </c>
      <c r="Y109" s="35">
        <f t="shared" si="5"/>
        <v>73.72932025163027</v>
      </c>
      <c r="Z109" s="36" t="e">
        <f t="shared" si="4"/>
        <v>#N/A</v>
      </c>
      <c r="AA109" s="10"/>
      <c r="AB109" s="10"/>
      <c r="AC109" s="10"/>
      <c r="AD109" s="10"/>
      <c r="AE109" s="10"/>
      <c r="AF109" s="10"/>
      <c r="AG109" s="10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  <c r="IV109" s="11"/>
    </row>
    <row r="110" spans="1:256" s="4" customFormat="1" ht="24.75" customHeight="1">
      <c r="A110" s="7">
        <v>107</v>
      </c>
      <c r="B110" s="15" t="s">
        <v>382</v>
      </c>
      <c r="C110" s="15" t="s">
        <v>383</v>
      </c>
      <c r="D110" s="7" t="s">
        <v>384</v>
      </c>
      <c r="E110" s="7">
        <v>15907662413</v>
      </c>
      <c r="F110" s="15" t="s">
        <v>177</v>
      </c>
      <c r="G110" s="26">
        <f>IF('初评指标表'!G110&gt;='初评指标体系'!$D$23,$G$3,(0.6+0.4*('初评指标表'!G110-'初评指标体系'!$C$23)/'初评指标体系'!$E$23)*$G$3)</f>
        <v>4.958638528910676</v>
      </c>
      <c r="H110" s="26">
        <f>IF('初评指标表'!H110=0,0,IF('初评指标表'!H110&gt;='初评指标体系'!$D$24,$H$3,(0.6+0.4*('初评指标表'!H110-'初评指标体系'!$C$24)/'初评指标体系'!$E$24)*$H$3))</f>
        <v>8.149451957190884</v>
      </c>
      <c r="I110" s="26">
        <f>IF('初评指标表'!I110&lt;=0,0,IF('初评指标表'!I110&gt;='初评指标体系'!$D$25,$I$3,(0.6+0.4*('初评指标表'!I110-'初评指标体系'!$C$25)/'初评指标体系'!$E$25)*$I$3))</f>
        <v>4.9196048166018125</v>
      </c>
      <c r="J110" s="26">
        <f>IF('初评指标表'!J110&lt;=0,0,IF('初评指标表'!J110&gt;='初评指标体系'!$D$26,$J$3,(0.6+0.4*('初评指标表'!J110-'初评指标体系'!$C$26)/'初评指标体系'!$E$26)*$J$3))</f>
        <v>2.8302261326752327</v>
      </c>
      <c r="K110" s="26">
        <f>IF('初评指标表'!K110&lt;=0,0,IF('初评指标表'!K110&gt;='初评指标体系'!$D$27,$K$3,(0.6+0.4*('初评指标表'!K110-'初评指标体系'!$C$27)/'初评指标体系'!$E$27)*$K$3))</f>
        <v>2.8689554364210017</v>
      </c>
      <c r="L110" s="28">
        <f>IF('指标排序及赋值'!L110=0,0,IF('指标排序及赋值'!L110=1,$L$3*0.6,IF('指标排序及赋值'!L110=2,$L$3*0.8,$L$3)))</f>
        <v>8</v>
      </c>
      <c r="M110" s="29">
        <f>IF('指标排序及赋值'!M110=0,0,IF('指标排序及赋值'!M110=1,$M$3*0.6,IF('指标排序及赋值'!M110=2,$M$3*0.8,$M$3)))</f>
        <v>1.6</v>
      </c>
      <c r="N110" s="28">
        <f>IF('指标排序及赋值'!N110=0,0,$N$3)</f>
        <v>1</v>
      </c>
      <c r="O110" s="28">
        <f>IF('指标排序及赋值'!O110=0,0,$O$3)</f>
        <v>1</v>
      </c>
      <c r="P110" s="26">
        <f>IF('初评指标表'!P110=0,0,IF('初评指标表'!P110&gt;='初评指标体系'!$D$32,$P$3,(0.6+0.4*('初评指标表'!P110-'初评指标体系'!$C$32)/'初评指标体系'!$E$32)*$P$3))</f>
        <v>5.395592967876623</v>
      </c>
      <c r="Q110" s="26">
        <f>IF('初评指标表'!Q110=0,0,IF('初评指标表'!Q110&gt;='初评指标体系'!$D$33,$Q$3,(0.6+0.4*('初评指标表'!Q110-'初评指标体系'!$C$33)/'初评指标体系'!$E$33)*$Q$3))</f>
        <v>3.8107991755922113</v>
      </c>
      <c r="R110" s="26">
        <f>IF('初评指标表'!R110=0,0,IF('初评指标表'!R110&gt;='初评指标体系'!$D$34,$R$3,(0.6+0.4*('初评指标表'!R110-'初评指标体系'!$C$34)/'初评指标体系'!$E$34)*$R$3))</f>
        <v>10.689184336357389</v>
      </c>
      <c r="S110" s="26">
        <f>IF('初评指标表'!S110=0,0,IF('初评指标表'!S110&gt;='初评指标体系'!$D$35,$S$3,(0.6+0.4*('初评指标表'!S110-'初评指标体系'!$C$35)/'初评指标体系'!$E$35)*$S$3))</f>
        <v>8.501957180427656</v>
      </c>
      <c r="T110" s="32">
        <f>IF('指标排序及赋值'!T110=0,0,IF('指标排序及赋值'!T110=1,$T$3*0.6,IF('指标排序及赋值'!T110=2,$T$3*0.8,$T$3)))</f>
        <v>3.2</v>
      </c>
      <c r="U110" s="32">
        <f>IF('指标排序及赋值'!U110=0,0,IF('指标排序及赋值'!U110=1,$U$3*0.8,$U$3))</f>
        <v>2</v>
      </c>
      <c r="V110" s="32">
        <f>IF('指标排序及赋值'!V110=0,0,IF('指标排序及赋值'!V110=1,$V$3*0.6,IF('指标排序及赋值'!V110=2,$V$3*0.8,$V$3)))</f>
        <v>1.6</v>
      </c>
      <c r="W110" s="32">
        <f>IF('指标排序及赋值'!W110=0,0,IF('指标排序及赋值'!W110=1,$W$3*0.4,IF('指标排序及赋值'!W110=2,$W$3*0.6,IF('指标排序及赋值'!W110=3,$W$3*0.8,$W$3))))</f>
        <v>1.2</v>
      </c>
      <c r="X110" s="32">
        <f>IF('指标排序及赋值'!X110=0,0,IF('指标排序及赋值'!X110=1,$X$3*0.6,IF('指标排序及赋值'!X110=2,$X$3*0.8,$X$3)))</f>
        <v>4</v>
      </c>
      <c r="Y110" s="35">
        <f t="shared" si="5"/>
        <v>75.72441053205348</v>
      </c>
      <c r="Z110" s="36" t="e">
        <f t="shared" si="4"/>
        <v>#N/A</v>
      </c>
      <c r="AA110" s="10"/>
      <c r="AB110" s="10"/>
      <c r="AC110" s="10"/>
      <c r="AD110" s="10"/>
      <c r="AE110" s="10"/>
      <c r="AF110" s="10"/>
      <c r="AG110" s="10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  <c r="IV110" s="11"/>
    </row>
    <row r="111" spans="1:256" s="4" customFormat="1" ht="24.75" customHeight="1">
      <c r="A111" s="7">
        <v>108</v>
      </c>
      <c r="B111" s="15" t="s">
        <v>385</v>
      </c>
      <c r="C111" s="15" t="s">
        <v>386</v>
      </c>
      <c r="D111" s="7" t="s">
        <v>387</v>
      </c>
      <c r="E111" s="7">
        <v>29218830</v>
      </c>
      <c r="F111" s="15" t="s">
        <v>127</v>
      </c>
      <c r="G111" s="26">
        <f>IF('初评指标表'!G111&gt;='初评指标体系'!$D$23,$G$3,(0.6+0.4*('初评指标表'!G111-'初评指标体系'!$C$23)/'初评指标体系'!$E$23)*$G$3)</f>
        <v>4.604837995081914</v>
      </c>
      <c r="H111" s="26">
        <f>IF('初评指标表'!H111=0,0,IF('初评指标表'!H111&gt;='初评指标体系'!$D$24,$H$3,(0.6+0.4*('初评指标表'!H111-'初评指标体系'!$C$24)/'初评指标体系'!$E$24)*$H$3))</f>
        <v>8.739254081882178</v>
      </c>
      <c r="I111" s="26">
        <f>IF('初评指标表'!I111&lt;=0,0,IF('初评指标表'!I111&gt;='初评指标体系'!$D$25,$I$3,(0.6+0.4*('初评指标表'!I111-'初评指标体系'!$C$25)/'初评指标体系'!$E$25)*$I$3))</f>
        <v>5.354603936006598</v>
      </c>
      <c r="J111" s="26">
        <f>IF('初评指标表'!J111&lt;=0,0,IF('初评指标表'!J111&gt;='初评指标体系'!$D$26,$J$3,(0.6+0.4*('初评指标表'!J111-'初评指标体系'!$C$26)/'初评指标体系'!$E$26)*$J$3))</f>
        <v>2.5190589876337883</v>
      </c>
      <c r="K111" s="26">
        <f>IF('初评指标表'!K111&lt;=0,0,IF('初评指标表'!K111&gt;='初评指标体系'!$D$27,$K$3,(0.6+0.4*('初评指标表'!K111-'初评指标体系'!$C$27)/'初评指标体系'!$E$27)*$K$3))</f>
        <v>2.559975775838953</v>
      </c>
      <c r="L111" s="28">
        <f>IF('指标排序及赋值'!L111=0,0,IF('指标排序及赋值'!L111=1,$L$3*0.6,IF('指标排序及赋值'!L111=2,$L$3*0.8,$L$3)))</f>
        <v>6</v>
      </c>
      <c r="M111" s="29">
        <f>IF('指标排序及赋值'!M111=0,0,IF('指标排序及赋值'!M111=1,$M$3*0.6,IF('指标排序及赋值'!M111=2,$M$3*0.8,$M$3)))</f>
        <v>1.6</v>
      </c>
      <c r="N111" s="28">
        <f>IF('指标排序及赋值'!N111=0,0,$N$3)</f>
        <v>1</v>
      </c>
      <c r="O111" s="28">
        <f>IF('指标排序及赋值'!O111=0,0,$O$3)</f>
        <v>0</v>
      </c>
      <c r="P111" s="26">
        <f>IF('初评指标表'!P111=0,0,IF('初评指标表'!P111&gt;='初评指标体系'!$D$32,$P$3,(0.6+0.4*('初评指标表'!P111-'初评指标体系'!$C$32)/'初评指标体系'!$E$32)*$P$3))</f>
        <v>8</v>
      </c>
      <c r="Q111" s="26">
        <f>IF('初评指标表'!Q111=0,0,IF('初评指标表'!Q111&gt;='初评指标体系'!$D$33,$Q$3,(0.6+0.4*('初评指标表'!Q111-'初评指标体系'!$C$33)/'初评指标体系'!$E$33)*$Q$3))</f>
        <v>5</v>
      </c>
      <c r="R111" s="26">
        <f>IF('初评指标表'!R111=0,0,IF('初评指标表'!R111&gt;='初评指标体系'!$D$34,$R$3,(0.6+0.4*('初评指标表'!R111-'初评指标体系'!$C$34)/'初评指标体系'!$E$34)*$R$3))</f>
        <v>15</v>
      </c>
      <c r="S111" s="26">
        <f>IF('初评指标表'!S111=0,0,IF('初评指标表'!S111&gt;='初评指标体系'!$D$35,$S$3,(0.6+0.4*('初评指标表'!S111-'初评指标体系'!$C$35)/'初评指标体系'!$E$35)*$S$3))</f>
        <v>10.756128842530902</v>
      </c>
      <c r="T111" s="32">
        <f>IF('指标排序及赋值'!T111=0,0,IF('指标排序及赋值'!T111=1,$T$3*0.6,IF('指标排序及赋值'!T111=2,$T$3*0.8,$T$3)))</f>
        <v>3.2</v>
      </c>
      <c r="U111" s="32">
        <f>IF('指标排序及赋值'!U111=0,0,IF('指标排序及赋值'!U111=1,$U$3*0.8,$U$3))</f>
        <v>1.6</v>
      </c>
      <c r="V111" s="32">
        <f>IF('指标排序及赋值'!V111=0,0,IF('指标排序及赋值'!V111=1,$V$3*0.6,IF('指标排序及赋值'!V111=2,$V$3*0.8,$V$3)))</f>
        <v>1.2</v>
      </c>
      <c r="W111" s="32">
        <f>IF('指标排序及赋值'!W111=0,0,IF('指标排序及赋值'!W111=1,$W$3*0.4,IF('指标排序及赋值'!W111=2,$W$3*0.6,IF('指标排序及赋值'!W111=3,$W$3*0.8,$W$3))))</f>
        <v>0.8</v>
      </c>
      <c r="X111" s="32">
        <f>IF('指标排序及赋值'!X111=0,0,IF('指标排序及赋值'!X111=1,$X$3*0.6,IF('指标排序及赋值'!X111=2,$X$3*0.8,$X$3)))</f>
        <v>4</v>
      </c>
      <c r="Y111" s="35">
        <f t="shared" si="5"/>
        <v>81.93385961897432</v>
      </c>
      <c r="Z111" s="36" t="e">
        <f t="shared" si="4"/>
        <v>#N/A</v>
      </c>
      <c r="AA111" s="10"/>
      <c r="AB111" s="10"/>
      <c r="AC111" s="10"/>
      <c r="AD111" s="10"/>
      <c r="AE111" s="10"/>
      <c r="AF111" s="10"/>
      <c r="AG111" s="10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  <c r="IV111" s="11"/>
    </row>
    <row r="112" spans="1:256" s="4" customFormat="1" ht="24">
      <c r="A112" s="7">
        <v>109</v>
      </c>
      <c r="B112" s="15" t="s">
        <v>385</v>
      </c>
      <c r="C112" s="15" t="s">
        <v>388</v>
      </c>
      <c r="D112" s="7" t="s">
        <v>389</v>
      </c>
      <c r="E112" s="7" t="s">
        <v>390</v>
      </c>
      <c r="F112" s="15" t="s">
        <v>182</v>
      </c>
      <c r="G112" s="26">
        <f>IF('初评指标表'!G112&gt;='初评指标体系'!$D$23,$G$3,(0.6+0.4*('初评指标表'!G112-'初评指标体系'!$C$23)/'初评指标体系'!$E$23)*$G$3)</f>
        <v>4.504858776615064</v>
      </c>
      <c r="H112" s="26">
        <f>IF('初评指标表'!H112=0,0,IF('初评指标表'!H112&gt;='初评指标体系'!$D$24,$H$3,(0.6+0.4*('初评指标表'!H112-'初评指标体系'!$C$24)/'初评指标体系'!$E$24)*$H$3))</f>
        <v>11.228964133936142</v>
      </c>
      <c r="I112" s="26">
        <f>IF('初评指标表'!I112&lt;=0,0,IF('初评指标表'!I112&gt;='初评指标体系'!$D$25,$I$3,(0.6+0.4*('初评指标表'!I112-'初评指标体系'!$C$25)/'初评指标体系'!$E$25)*$I$3))</f>
        <v>4.141223304631251</v>
      </c>
      <c r="J112" s="26">
        <f>IF('初评指标表'!J112&lt;=0,0,IF('初评指标表'!J112&gt;='初评指标体系'!$D$26,$J$3,(0.6+0.4*('初评指标表'!J112-'初评指标体系'!$C$26)/'初评指标体系'!$E$26)*$J$3))</f>
        <v>2.983663724885324</v>
      </c>
      <c r="K112" s="26">
        <f>IF('初评指标表'!K112&lt;=0,0,IF('初评指标表'!K112&gt;='初评指标体系'!$D$27,$K$3,(0.6+0.4*('初评指标表'!K112-'初评指标体系'!$C$27)/'初评指标体系'!$E$27)*$K$3))</f>
        <v>2.494599726748545</v>
      </c>
      <c r="L112" s="28">
        <f>IF('指标排序及赋值'!L112=0,0,IF('指标排序及赋值'!L112=1,$L$3*0.6,IF('指标排序及赋值'!L112=2,$L$3*0.8,$L$3)))</f>
        <v>8</v>
      </c>
      <c r="M112" s="29">
        <f>IF('指标排序及赋值'!M112=0,0,IF('指标排序及赋值'!M112=1,$M$3*0.6,IF('指标排序及赋值'!M112=2,$M$3*0.8,$M$3)))</f>
        <v>1.6</v>
      </c>
      <c r="N112" s="28">
        <f>IF('指标排序及赋值'!N112=0,0,$N$3)</f>
        <v>1</v>
      </c>
      <c r="O112" s="28">
        <f>IF('指标排序及赋值'!O112=0,0,$O$3)</f>
        <v>0</v>
      </c>
      <c r="P112" s="26">
        <f>IF('初评指标表'!P112=0,0,IF('初评指标表'!P112&gt;='初评指标体系'!$D$32,$P$3,(0.6+0.4*('初评指标表'!P112-'初评指标体系'!$C$32)/'初评指标体系'!$E$32)*$P$3))</f>
        <v>5.414267913986034</v>
      </c>
      <c r="Q112" s="26">
        <f>IF('初评指标表'!Q112=0,0,IF('初评指标表'!Q112&gt;='初评指标体系'!$D$33,$Q$3,(0.6+0.4*('初评指标表'!Q112-'初评指标体系'!$C$33)/'初评指标体系'!$E$33)*$Q$3))</f>
        <v>3.6353386503210676</v>
      </c>
      <c r="R112" s="26">
        <f>IF('初评指标表'!R112=0,0,IF('初评指标表'!R112&gt;='初评指标体系'!$D$34,$R$3,(0.6+0.4*('初评指标表'!R112-'初评指标体系'!$C$34)/'初评指标体系'!$E$34)*$R$3))</f>
        <v>10.439203672829459</v>
      </c>
      <c r="S112" s="26">
        <f>IF('初评指标表'!S112=0,0,IF('初评指标表'!S112&gt;='初评指标体系'!$D$35,$S$3,(0.6+0.4*('初评指标表'!S112-'初评指标体系'!$C$35)/'初评指标体系'!$E$35)*$S$3))</f>
        <v>11.587379249330267</v>
      </c>
      <c r="T112" s="32">
        <f>IF('指标排序及赋值'!T112=0,0,IF('指标排序及赋值'!T112=1,$T$3*0.6,IF('指标排序及赋值'!T112=2,$T$3*0.8,$T$3)))</f>
        <v>4</v>
      </c>
      <c r="U112" s="32">
        <f>IF('指标排序及赋值'!U112=0,0,IF('指标排序及赋值'!U112=1,$U$3*0.8,$U$3))</f>
        <v>2</v>
      </c>
      <c r="V112" s="32">
        <f>IF('指标排序及赋值'!V112=0,0,IF('指标排序及赋值'!V112=1,$V$3*0.6,IF('指标排序及赋值'!V112=2,$V$3*0.8,$V$3)))</f>
        <v>1.6</v>
      </c>
      <c r="W112" s="32">
        <f>IF('指标排序及赋值'!W112=0,0,IF('指标排序及赋值'!W112=1,$W$3*0.4,IF('指标排序及赋值'!W112=2,$W$3*0.6,IF('指标排序及赋值'!W112=3,$W$3*0.8,$W$3))))</f>
        <v>1.6</v>
      </c>
      <c r="X112" s="32">
        <f>IF('指标排序及赋值'!X112=0,0,IF('指标排序及赋值'!X112=1,$X$3*0.6,IF('指标排序及赋值'!X112=2,$X$3*0.8,$X$3)))</f>
        <v>4</v>
      </c>
      <c r="Y112" s="35">
        <f t="shared" si="5"/>
        <v>80.22949915328314</v>
      </c>
      <c r="Z112" s="36" t="e">
        <f t="shared" si="4"/>
        <v>#N/A</v>
      </c>
      <c r="AA112" s="10"/>
      <c r="AB112" s="10"/>
      <c r="AC112" s="10"/>
      <c r="AD112" s="10"/>
      <c r="AE112" s="10"/>
      <c r="AF112" s="10"/>
      <c r="AG112" s="10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  <c r="IV112" s="11"/>
    </row>
    <row r="113" spans="1:26" ht="24">
      <c r="A113" s="7">
        <v>110</v>
      </c>
      <c r="B113" s="15" t="s">
        <v>385</v>
      </c>
      <c r="C113" s="15" t="s">
        <v>391</v>
      </c>
      <c r="D113" s="7" t="s">
        <v>392</v>
      </c>
      <c r="E113" s="7">
        <v>18923238020</v>
      </c>
      <c r="F113" s="15" t="s">
        <v>182</v>
      </c>
      <c r="G113" s="26">
        <f>IF('初评指标表'!G113&gt;='初评指标体系'!$D$23,$G$3,(0.6+0.4*('初评指标表'!G113-'初评指标体系'!$C$23)/'初评指标体系'!$E$23)*$G$3)</f>
        <v>4.347218188359939</v>
      </c>
      <c r="H113" s="26">
        <f>IF('初评指标表'!H113=0,0,IF('初评指标表'!H113&gt;='初评指标体系'!$D$24,$H$3,(0.6+0.4*('初评指标表'!H113-'初评指标体系'!$C$24)/'初评指标体系'!$E$24)*$H$3))</f>
        <v>11.861111700086266</v>
      </c>
      <c r="I113" s="26">
        <f>IF('初评指标表'!I113&lt;=0,0,IF('初评指标表'!I113&gt;='初评指标体系'!$D$25,$I$3,(0.6+0.4*('初评指标表'!I113-'初评指标体系'!$C$25)/'初评指标体系'!$E$25)*$I$3))</f>
        <v>5.33924593762371</v>
      </c>
      <c r="J113" s="26">
        <f>IF('初评指标表'!J113&lt;=0,0,IF('初评指标表'!J113&gt;='初评指标体系'!$D$26,$J$3,(0.6+0.4*('初评指标表'!J113-'初评指标体系'!$C$26)/'初评指标体系'!$E$26)*$J$3))</f>
        <v>3.201266128383272</v>
      </c>
      <c r="K113" s="26">
        <f>IF('初评指标表'!K113&lt;=0,0,IF('初评指标表'!K113&gt;='初评指标体系'!$D$27,$K$3,(0.6+0.4*('初评指标表'!K113-'初评指标体系'!$C$27)/'初评指标体系'!$E$27)*$K$3))</f>
        <v>2.9917301000401912</v>
      </c>
      <c r="L113" s="28">
        <f>IF('指标排序及赋值'!L113=0,0,IF('指标排序及赋值'!L113=1,$L$3*0.6,IF('指标排序及赋值'!L113=2,$L$3*0.8,$L$3)))</f>
        <v>8</v>
      </c>
      <c r="M113" s="29">
        <f>IF('指标排序及赋值'!M113=0,0,IF('指标排序及赋值'!M113=1,$M$3*0.6,IF('指标排序及赋值'!M113=2,$M$3*0.8,$M$3)))</f>
        <v>1.6</v>
      </c>
      <c r="N113" s="28">
        <f>IF('指标排序及赋值'!N113=0,0,$N$3)</f>
        <v>1</v>
      </c>
      <c r="O113" s="28">
        <f>IF('指标排序及赋值'!O113=0,0,$O$3)</f>
        <v>1</v>
      </c>
      <c r="P113" s="26">
        <f>IF('初评指标表'!P113=0,0,IF('初评指标表'!P113&gt;='初评指标体系'!$D$32,$P$3,(0.6+0.4*('初评指标表'!P113-'初评指标体系'!$C$32)/'初评指标体系'!$E$32)*$P$3))</f>
        <v>5.296147295171599</v>
      </c>
      <c r="Q113" s="26">
        <f>IF('初评指标表'!Q113=0,0,IF('初评指标表'!Q113&gt;='初评指标体系'!$D$33,$Q$3,(0.6+0.4*('初评指标表'!Q113-'初评指标体系'!$C$33)/'初评指标体系'!$E$33)*$Q$3))</f>
        <v>3.659204267642691</v>
      </c>
      <c r="R113" s="26">
        <f>IF('初评指标表'!R113=0,0,IF('初评指标表'!R113&gt;='初评指标体系'!$D$34,$R$3,(0.6+0.4*('初评指标表'!R113-'初评指标体系'!$C$34)/'初评指标体系'!$E$34)*$R$3))</f>
        <v>10.368429794429245</v>
      </c>
      <c r="S113" s="26">
        <f>IF('初评指标表'!S113=0,0,IF('初评指标表'!S113&gt;='初评指标体系'!$D$35,$S$3,(0.6+0.4*('初评指标表'!S113-'初评指标体系'!$C$35)/'初评指标体系'!$E$35)*$S$3))</f>
        <v>12</v>
      </c>
      <c r="T113" s="32">
        <f>IF('指标排序及赋值'!T113=0,0,IF('指标排序及赋值'!T113=1,$T$3*0.6,IF('指标排序及赋值'!T113=2,$T$3*0.8,$T$3)))</f>
        <v>4</v>
      </c>
      <c r="U113" s="32">
        <f>IF('指标排序及赋值'!U113=0,0,IF('指标排序及赋值'!U113=1,$U$3*0.8,$U$3))</f>
        <v>2</v>
      </c>
      <c r="V113" s="32">
        <f>IF('指标排序及赋值'!V113=0,0,IF('指标排序及赋值'!V113=1,$V$3*0.6,IF('指标排序及赋值'!V113=2,$V$3*0.8,$V$3)))</f>
        <v>1.2</v>
      </c>
      <c r="W113" s="32">
        <f>IF('指标排序及赋值'!W113=0,0,IF('指标排序及赋值'!W113=1,$W$3*0.4,IF('指标排序及赋值'!W113=2,$W$3*0.6,IF('指标排序及赋值'!W113=3,$W$3*0.8,$W$3))))</f>
        <v>0.8</v>
      </c>
      <c r="X113" s="32">
        <f>IF('指标排序及赋值'!X113=0,0,IF('指标排序及赋值'!X113=1,$X$3*0.6,IF('指标排序及赋值'!X113=2,$X$3*0.8,$X$3)))</f>
        <v>4</v>
      </c>
      <c r="Y113" s="35">
        <f t="shared" si="5"/>
        <v>82.66435341173693</v>
      </c>
      <c r="Z113" s="36" t="e">
        <f t="shared" si="4"/>
        <v>#N/A</v>
      </c>
    </row>
    <row r="114" spans="1:26" ht="24">
      <c r="A114" s="7">
        <v>111</v>
      </c>
      <c r="B114" s="15" t="s">
        <v>385</v>
      </c>
      <c r="C114" s="15" t="s">
        <v>393</v>
      </c>
      <c r="D114" s="7" t="s">
        <v>394</v>
      </c>
      <c r="E114" s="7">
        <v>18566328331</v>
      </c>
      <c r="F114" s="15" t="s">
        <v>182</v>
      </c>
      <c r="G114" s="26">
        <f>IF('初评指标表'!G114&gt;='初评指标体系'!$D$23,$G$3,(0.6+0.4*('初评指标表'!G114-'初评指标体系'!$C$23)/'初评指标体系'!$E$23)*$G$3)</f>
        <v>3.8759316735040317</v>
      </c>
      <c r="H114" s="26">
        <f>IF('初评指标表'!H114=0,0,IF('初评指标表'!H114&gt;='初评指标体系'!$D$24,$H$3,(0.6+0.4*('初评指标表'!H114-'初评指标体系'!$C$24)/'初评指标体系'!$E$24)*$H$3))</f>
        <v>8.83736791577179</v>
      </c>
      <c r="I114" s="26">
        <f>IF('初评指标表'!I114&lt;=0,0,IF('初评指标表'!I114&gt;='初评指标体系'!$D$25,$I$3,(0.6+0.4*('初评指标表'!I114-'初评指标体系'!$C$25)/'初评指标体系'!$E$25)*$I$3))</f>
        <v>5.125977904227237</v>
      </c>
      <c r="J114" s="26">
        <f>IF('初评指标表'!J114&lt;=0,0,IF('初评指标表'!J114&gt;='初评指标体系'!$D$26,$J$3,(0.6+0.4*('初评指标表'!J114-'初评指标体系'!$C$26)/'初评指标体系'!$E$26)*$J$3))</f>
        <v>3.1493334048660104</v>
      </c>
      <c r="K114" s="26">
        <f>IF('初评指标表'!K114&lt;=0,0,IF('初评指标表'!K114&gt;='初评指标体系'!$D$27,$K$3,(0.6+0.4*('初评指标表'!K114-'初评指标体系'!$C$27)/'初评指标体系'!$E$27)*$K$3))</f>
        <v>3.1658716593732725</v>
      </c>
      <c r="L114" s="28">
        <f>IF('指标排序及赋值'!L114=0,0,IF('指标排序及赋值'!L114=1,$L$3*0.6,IF('指标排序及赋值'!L114=2,$L$3*0.8,$L$3)))</f>
        <v>8</v>
      </c>
      <c r="M114" s="29">
        <f>IF('指标排序及赋值'!M114=0,0,IF('指标排序及赋值'!M114=1,$M$3*0.6,IF('指标排序及赋值'!M114=2,$M$3*0.8,$M$3)))</f>
        <v>1.6</v>
      </c>
      <c r="N114" s="28">
        <f>IF('指标排序及赋值'!N114=0,0,$N$3)</f>
        <v>1</v>
      </c>
      <c r="O114" s="28">
        <f>IF('指标排序及赋值'!O114=0,0,$O$3)</f>
        <v>1</v>
      </c>
      <c r="P114" s="26">
        <f>IF('初评指标表'!P114=0,0,IF('初评指标表'!P114&gt;='初评指标体系'!$D$32,$P$3,(0.6+0.4*('初评指标表'!P114-'初评指标体系'!$C$32)/'初评指标体系'!$E$32)*$P$3))</f>
        <v>5.9948254666812755</v>
      </c>
      <c r="Q114" s="26">
        <f>IF('初评指标表'!Q114=0,0,IF('初评指标表'!Q114&gt;='初评指标体系'!$D$33,$Q$3,(0.6+0.4*('初评指标表'!Q114-'初评指标体系'!$C$33)/'初评指标体系'!$E$33)*$Q$3))</f>
        <v>3.965052359280792</v>
      </c>
      <c r="R114" s="26">
        <f>IF('初评指标表'!R114=0,0,IF('初评指标表'!R114&gt;='初评指标体系'!$D$34,$R$3,(0.6+0.4*('初评指标表'!R114-'初评指标体系'!$C$34)/'初评指标体系'!$E$34)*$R$3))</f>
        <v>11.141786997681223</v>
      </c>
      <c r="S114" s="26">
        <f>IF('初评指标表'!S114=0,0,IF('初评指标表'!S114&gt;='初评指标体系'!$D$35,$S$3,(0.6+0.4*('初评指标表'!S114-'初评指标体系'!$C$35)/'初评指标体系'!$E$35)*$S$3))</f>
        <v>8.733931275167183</v>
      </c>
      <c r="T114" s="32">
        <f>IF('指标排序及赋值'!T114=0,0,IF('指标排序及赋值'!T114=1,$T$3*0.6,IF('指标排序及赋值'!T114=2,$T$3*0.8,$T$3)))</f>
        <v>4</v>
      </c>
      <c r="U114" s="32">
        <f>IF('指标排序及赋值'!U114=0,0,IF('指标排序及赋值'!U114=1,$U$3*0.8,$U$3))</f>
        <v>2</v>
      </c>
      <c r="V114" s="32">
        <f>IF('指标排序及赋值'!V114=0,0,IF('指标排序及赋值'!V114=1,$V$3*0.6,IF('指标排序及赋值'!V114=2,$V$3*0.8,$V$3)))</f>
        <v>1.6</v>
      </c>
      <c r="W114" s="32">
        <f>IF('指标排序及赋值'!W114=0,0,IF('指标排序及赋值'!W114=1,$W$3*0.4,IF('指标排序及赋值'!W114=2,$W$3*0.6,IF('指标排序及赋值'!W114=3,$W$3*0.8,$W$3))))</f>
        <v>0.8</v>
      </c>
      <c r="X114" s="32">
        <f>IF('指标排序及赋值'!X114=0,0,IF('指标排序及赋值'!X114=1,$X$3*0.6,IF('指标排序及赋值'!X114=2,$X$3*0.8,$X$3)))</f>
        <v>4</v>
      </c>
      <c r="Y114" s="35">
        <f t="shared" si="5"/>
        <v>77.99007865655281</v>
      </c>
      <c r="Z114" s="36" t="e">
        <f t="shared" si="4"/>
        <v>#N/A</v>
      </c>
    </row>
    <row r="115" spans="1:26" ht="24">
      <c r="A115" s="7">
        <v>112</v>
      </c>
      <c r="B115" s="15" t="s">
        <v>385</v>
      </c>
      <c r="C115" s="15" t="s">
        <v>395</v>
      </c>
      <c r="D115" s="7" t="s">
        <v>396</v>
      </c>
      <c r="E115" s="7">
        <v>13434886737</v>
      </c>
      <c r="F115" s="15" t="s">
        <v>182</v>
      </c>
      <c r="G115" s="26">
        <f>IF('初评指标表'!G115&gt;='初评指标体系'!$D$23,$G$3,(0.6+0.4*('初评指标表'!G115-'初评指标体系'!$C$23)/'初评指标体系'!$E$23)*$G$3)</f>
        <v>4.406960997495181</v>
      </c>
      <c r="H115" s="26">
        <f>IF('初评指标表'!H115=0,0,IF('初评指标表'!H115&gt;='初评指标体系'!$D$24,$H$3,(0.6+0.4*('初评指标表'!H115-'初评指标体系'!$C$24)/'初评指标体系'!$E$24)*$H$3))</f>
        <v>11.39963832048179</v>
      </c>
      <c r="I115" s="26">
        <f>IF('初评指标表'!I115&lt;=0,0,IF('初评指标表'!I115&gt;='初评指标体系'!$D$25,$I$3,(0.6+0.4*('初评指标表'!I115-'初评指标体系'!$C$25)/'初评指标体系'!$E$25)*$I$3))</f>
        <v>4.977168483640529</v>
      </c>
      <c r="J115" s="26">
        <f>IF('初评指标表'!J115&lt;=0,0,IF('初评指标表'!J115&gt;='初评指标体系'!$D$26,$J$3,(0.6+0.4*('初评指标表'!J115-'初评指标体系'!$C$26)/'初评指标体系'!$E$26)*$J$3))</f>
        <v>3.4261648649373644</v>
      </c>
      <c r="K115" s="26">
        <f>IF('初评指标表'!K115&lt;=0,0,IF('初评指标表'!K115&gt;='初评指标体系'!$D$27,$K$3,(0.6+0.4*('初评指标表'!K115-'初评指标体系'!$C$27)/'初评指标体系'!$E$27)*$K$3))</f>
        <v>2.704737027396286</v>
      </c>
      <c r="L115" s="28">
        <f>IF('指标排序及赋值'!L115=0,0,IF('指标排序及赋值'!L115=1,$L$3*0.6,IF('指标排序及赋值'!L115=2,$L$3*0.8,$L$3)))</f>
        <v>8</v>
      </c>
      <c r="M115" s="29">
        <f>IF('指标排序及赋值'!M115=0,0,IF('指标排序及赋值'!M115=1,$M$3*0.6,IF('指标排序及赋值'!M115=2,$M$3*0.8,$M$3)))</f>
        <v>1.6</v>
      </c>
      <c r="N115" s="28">
        <f>IF('指标排序及赋值'!N115=0,0,$N$3)</f>
        <v>1</v>
      </c>
      <c r="O115" s="28">
        <f>IF('指标排序及赋值'!O115=0,0,$O$3)</f>
        <v>0</v>
      </c>
      <c r="P115" s="26">
        <f>IF('初评指标表'!P115=0,0,IF('初评指标表'!P115&gt;='初评指标体系'!$D$32,$P$3,(0.6+0.4*('初评指标表'!P115-'初评指标体系'!$C$32)/'初评指标体系'!$E$32)*$P$3))</f>
        <v>6.5455308128293055</v>
      </c>
      <c r="Q115" s="26">
        <f>IF('初评指标表'!Q115=0,0,IF('初评指标表'!Q115&gt;='初评指标体系'!$D$33,$Q$3,(0.6+0.4*('初评指标表'!Q115-'初评指标体系'!$C$33)/'初评指标体系'!$E$33)*$Q$3))</f>
        <v>3.7445989211749433</v>
      </c>
      <c r="R115" s="26">
        <f>IF('初评指标表'!R115=0,0,IF('初评指标表'!R115&gt;='初评指标体系'!$D$34,$R$3,(0.6+0.4*('初评指标表'!R115-'初评指标体系'!$C$34)/'初评指标体系'!$E$34)*$R$3))</f>
        <v>10.476965410916462</v>
      </c>
      <c r="S115" s="26">
        <f>IF('初评指标表'!S115=0,0,IF('初评指标表'!S115&gt;='初评指标体系'!$D$35,$S$3,(0.6+0.4*('初评指标表'!S115-'初评指标体系'!$C$35)/'初评指标体系'!$E$35)*$S$3))</f>
        <v>9.159748243487474</v>
      </c>
      <c r="T115" s="32">
        <f>IF('指标排序及赋值'!T115=0,0,IF('指标排序及赋值'!T115=1,$T$3*0.6,IF('指标排序及赋值'!T115=2,$T$3*0.8,$T$3)))</f>
        <v>3.2</v>
      </c>
      <c r="U115" s="32">
        <f>IF('指标排序及赋值'!U115=0,0,IF('指标排序及赋值'!U115=1,$U$3*0.8,$U$3))</f>
        <v>1.6</v>
      </c>
      <c r="V115" s="32">
        <f>IF('指标排序及赋值'!V115=0,0,IF('指标排序及赋值'!V115=1,$V$3*0.6,IF('指标排序及赋值'!V115=2,$V$3*0.8,$V$3)))</f>
        <v>1.6</v>
      </c>
      <c r="W115" s="32">
        <f>IF('指标排序及赋值'!W115=0,0,IF('指标排序及赋值'!W115=1,$W$3*0.4,IF('指标排序及赋值'!W115=2,$W$3*0.6,IF('指标排序及赋值'!W115=3,$W$3*0.8,$W$3))))</f>
        <v>0</v>
      </c>
      <c r="X115" s="32">
        <f>IF('指标排序及赋值'!X115=0,0,IF('指标排序及赋值'!X115=1,$X$3*0.6,IF('指标排序及赋值'!X115=2,$X$3*0.8,$X$3)))</f>
        <v>3.2</v>
      </c>
      <c r="Y115" s="35">
        <f t="shared" si="5"/>
        <v>77.04151308235933</v>
      </c>
      <c r="Z115" s="36" t="e">
        <f t="shared" si="4"/>
        <v>#N/A</v>
      </c>
    </row>
    <row r="116" spans="1:26" ht="24">
      <c r="A116" s="7">
        <v>113</v>
      </c>
      <c r="B116" s="15" t="s">
        <v>385</v>
      </c>
      <c r="C116" s="15" t="s">
        <v>397</v>
      </c>
      <c r="D116" s="7" t="s">
        <v>398</v>
      </c>
      <c r="E116" s="7">
        <v>13380523717</v>
      </c>
      <c r="F116" s="15" t="s">
        <v>182</v>
      </c>
      <c r="G116" s="26">
        <f>IF('初评指标表'!G116&gt;='初评指标体系'!$D$23,$G$3,(0.6+0.4*('初评指标表'!G116-'初评指标体系'!$C$23)/'初评指标体系'!$E$23)*$G$3)</f>
        <v>4.636089528784961</v>
      </c>
      <c r="H116" s="26">
        <f>IF('初评指标表'!H116=0,0,IF('初评指标表'!H116&gt;='初评指标体系'!$D$24,$H$3,(0.6+0.4*('初评指标表'!H116-'初评指标体系'!$C$24)/'初评指标体系'!$E$24)*$H$3))</f>
        <v>9.973096644343059</v>
      </c>
      <c r="I116" s="26">
        <f>IF('初评指标表'!I116&lt;=0,0,IF('初评指标表'!I116&gt;='初评指标体系'!$D$25,$I$3,(0.6+0.4*('初评指标表'!I116-'初评指标体系'!$C$25)/'初评指标体系'!$E$25)*$I$3))</f>
        <v>5.007902344829698</v>
      </c>
      <c r="J116" s="26">
        <f>IF('初评指标表'!J116&lt;=0,0,IF('初评指标表'!J116&gt;='初评指标体系'!$D$26,$J$3,(0.6+0.4*('初评指标表'!J116-'初评指标体系'!$C$26)/'初评指标体系'!$E$26)*$J$3))</f>
        <v>2.758764988331232</v>
      </c>
      <c r="K116" s="26">
        <f>IF('初评指标表'!K116&lt;=0,0,IF('初评指标表'!K116&gt;='初评指标体系'!$D$27,$K$3,(0.6+0.4*('初评指标表'!K116-'初评指标体系'!$C$27)/'初评指标体系'!$E$27)*$K$3))</f>
        <v>2.9528157851054244</v>
      </c>
      <c r="L116" s="28">
        <f>IF('指标排序及赋值'!L116=0,0,IF('指标排序及赋值'!L116=1,$L$3*0.6,IF('指标排序及赋值'!L116=2,$L$3*0.8,$L$3)))</f>
        <v>8</v>
      </c>
      <c r="M116" s="29">
        <f>IF('指标排序及赋值'!M116=0,0,IF('指标排序及赋值'!M116=1,$M$3*0.6,IF('指标排序及赋值'!M116=2,$M$3*0.8,$M$3)))</f>
        <v>1.6</v>
      </c>
      <c r="N116" s="28">
        <f>IF('指标排序及赋值'!N116=0,0,$N$3)</f>
        <v>1</v>
      </c>
      <c r="O116" s="28">
        <f>IF('指标排序及赋值'!O116=0,0,$O$3)</f>
        <v>1</v>
      </c>
      <c r="P116" s="26">
        <f>IF('初评指标表'!P116=0,0,IF('初评指标表'!P116&gt;='初评指标体系'!$D$32,$P$3,(0.6+0.4*('初评指标表'!P116-'初评指标体系'!$C$32)/'初评指标体系'!$E$32)*$P$3))</f>
        <v>5.5663164038107675</v>
      </c>
      <c r="Q116" s="26">
        <f>IF('初评指标表'!Q116=0,0,IF('初评指标表'!Q116&gt;='初评指标体系'!$D$33,$Q$3,(0.6+0.4*('初评指标表'!Q116-'初评指标体系'!$C$33)/'初评指标体系'!$E$33)*$Q$3))</f>
        <v>3.9292761739147624</v>
      </c>
      <c r="R116" s="26">
        <f>IF('初评指标表'!R116=0,0,IF('初评指标表'!R116&gt;='初评指标体系'!$D$34,$R$3,(0.6+0.4*('初评指标表'!R116-'初评指标体系'!$C$34)/'初评指标体系'!$E$34)*$R$3))</f>
        <v>10.529138162589609</v>
      </c>
      <c r="S116" s="26">
        <f>IF('初评指标表'!S116=0,0,IF('初评指标表'!S116&gt;='初评指标体系'!$D$35,$S$3,(0.6+0.4*('初评指标表'!S116-'初评指标体系'!$C$35)/'初评指标体系'!$E$35)*$S$3))</f>
        <v>9.918727903428701</v>
      </c>
      <c r="T116" s="32">
        <f>IF('指标排序及赋值'!T116=0,0,IF('指标排序及赋值'!T116=1,$T$3*0.6,IF('指标排序及赋值'!T116=2,$T$3*0.8,$T$3)))</f>
        <v>4</v>
      </c>
      <c r="U116" s="32">
        <f>IF('指标排序及赋值'!U116=0,0,IF('指标排序及赋值'!U116=1,$U$3*0.8,$U$3))</f>
        <v>2</v>
      </c>
      <c r="V116" s="32">
        <f>IF('指标排序及赋值'!V116=0,0,IF('指标排序及赋值'!V116=1,$V$3*0.6,IF('指标排序及赋值'!V116=2,$V$3*0.8,$V$3)))</f>
        <v>1.2</v>
      </c>
      <c r="W116" s="32">
        <f>IF('指标排序及赋值'!W116=0,0,IF('指标排序及赋值'!W116=1,$W$3*0.4,IF('指标排序及赋值'!W116=2,$W$3*0.6,IF('指标排序及赋值'!W116=3,$W$3*0.8,$W$3))))</f>
        <v>0.8</v>
      </c>
      <c r="X116" s="32">
        <f>IF('指标排序及赋值'!X116=0,0,IF('指标排序及赋值'!X116=1,$X$3*0.6,IF('指标排序及赋值'!X116=2,$X$3*0.8,$X$3)))</f>
        <v>4</v>
      </c>
      <c r="Y116" s="35">
        <f t="shared" si="5"/>
        <v>78.87212793513822</v>
      </c>
      <c r="Z116" s="36" t="e">
        <f t="shared" si="4"/>
        <v>#N/A</v>
      </c>
    </row>
    <row r="117" spans="1:26" ht="24">
      <c r="A117" s="7">
        <v>114</v>
      </c>
      <c r="B117" s="15" t="s">
        <v>385</v>
      </c>
      <c r="C117" s="15" t="s">
        <v>399</v>
      </c>
      <c r="D117" s="7" t="s">
        <v>400</v>
      </c>
      <c r="E117" s="7" t="s">
        <v>401</v>
      </c>
      <c r="F117" s="15" t="s">
        <v>195</v>
      </c>
      <c r="G117" s="26">
        <f>IF('初评指标表'!G117&gt;='初评指标体系'!$D$23,$G$3,(0.6+0.4*('初评指标表'!G117-'初评指标体系'!$C$23)/'初评指标体系'!$E$23)*$G$3)</f>
        <v>3.865631159522799</v>
      </c>
      <c r="H117" s="26">
        <f>IF('初评指标表'!H117=0,0,IF('初评指标表'!H117&gt;='初评指标体系'!$D$24,$H$3,(0.6+0.4*('初评指标表'!H117-'初评指标体系'!$C$24)/'初评指标体系'!$E$24)*$H$3))</f>
        <v>8.101450205027827</v>
      </c>
      <c r="I117" s="26">
        <f>IF('初评指标表'!I117&lt;=0,0,IF('初评指标表'!I117&gt;='初评指标体系'!$D$25,$I$3,(0.6+0.4*('初评指标表'!I117-'初评指标体系'!$C$25)/'初评指标体系'!$E$25)*$I$3))</f>
        <v>4.692135467437026</v>
      </c>
      <c r="J117" s="26">
        <f>IF('初评指标表'!J117&lt;=0,0,IF('初评指标表'!J117&gt;='初评指标体系'!$D$26,$J$3,(0.6+0.4*('初评指标表'!J117-'初评指标体系'!$C$26)/'初评指标体系'!$E$26)*$J$3))</f>
        <v>3.2285200783282813</v>
      </c>
      <c r="K117" s="26">
        <f>IF('初评指标表'!K117&lt;=0,0,IF('初评指标表'!K117&gt;='初评指标体系'!$D$27,$K$3,(0.6+0.4*('初评指标表'!K117-'初评指标体系'!$C$27)/'初评指标体系'!$E$27)*$K$3))</f>
        <v>2.48243900333143</v>
      </c>
      <c r="L117" s="28">
        <f>IF('指标排序及赋值'!L117=0,0,IF('指标排序及赋值'!L117=1,$L$3*0.6,IF('指标排序及赋值'!L117=2,$L$3*0.8,$L$3)))</f>
        <v>6</v>
      </c>
      <c r="M117" s="29">
        <f>IF('指标排序及赋值'!M117=0,0,IF('指标排序及赋值'!M117=1,$M$3*0.6,IF('指标排序及赋值'!M117=2,$M$3*0.8,$M$3)))</f>
        <v>1.6</v>
      </c>
      <c r="N117" s="28">
        <f>IF('指标排序及赋值'!N117=0,0,$N$3)</f>
        <v>1</v>
      </c>
      <c r="O117" s="28">
        <f>IF('指标排序及赋值'!O117=0,0,$O$3)</f>
        <v>1</v>
      </c>
      <c r="P117" s="26">
        <f>IF('初评指标表'!P117=0,0,IF('初评指标表'!P117&gt;='初评指标体系'!$D$32,$P$3,(0.6+0.4*('初评指标表'!P117-'初评指标体系'!$C$32)/'初评指标体系'!$E$32)*$P$3))</f>
        <v>5.398628895791979</v>
      </c>
      <c r="Q117" s="26">
        <f>IF('初评指标表'!Q117=0,0,IF('初评指标表'!Q117&gt;='初评指标体系'!$D$33,$Q$3,(0.6+0.4*('初评指标表'!Q117-'初评指标体系'!$C$33)/'初评指标体系'!$E$33)*$Q$3))</f>
        <v>3.6888724386747858</v>
      </c>
      <c r="R117" s="26">
        <f>IF('初评指标表'!R117=0,0,IF('初评指标表'!R117&gt;='初评指标体系'!$D$34,$R$3,(0.6+0.4*('初评指标表'!R117-'初评指标体系'!$C$34)/'初评指标体系'!$E$34)*$R$3))</f>
        <v>10.635633625139803</v>
      </c>
      <c r="S117" s="26">
        <f>IF('初评指标表'!S117=0,0,IF('初评指标表'!S117&gt;='初评指标体系'!$D$35,$S$3,(0.6+0.4*('初评指标表'!S117-'初评指标体系'!$C$35)/'初评指标体系'!$E$35)*$S$3))</f>
        <v>8.396307533477177</v>
      </c>
      <c r="T117" s="32">
        <f>IF('指标排序及赋值'!T117=0,0,IF('指标排序及赋值'!T117=1,$T$3*0.6,IF('指标排序及赋值'!T117=2,$T$3*0.8,$T$3)))</f>
        <v>4</v>
      </c>
      <c r="U117" s="32">
        <f>IF('指标排序及赋值'!U117=0,0,IF('指标排序及赋值'!U117=1,$U$3*0.8,$U$3))</f>
        <v>1.6</v>
      </c>
      <c r="V117" s="32">
        <f>IF('指标排序及赋值'!V117=0,0,IF('指标排序及赋值'!V117=1,$V$3*0.6,IF('指标排序及赋值'!V117=2,$V$3*0.8,$V$3)))</f>
        <v>1.6</v>
      </c>
      <c r="W117" s="32">
        <f>IF('指标排序及赋值'!W117=0,0,IF('指标排序及赋值'!W117=1,$W$3*0.4,IF('指标排序及赋值'!W117=2,$W$3*0.6,IF('指标排序及赋值'!W117=3,$W$3*0.8,$W$3))))</f>
        <v>0.8</v>
      </c>
      <c r="X117" s="32">
        <f>IF('指标排序及赋值'!X117=0,0,IF('指标排序及赋值'!X117=1,$X$3*0.6,IF('指标排序及赋值'!X117=2,$X$3*0.8,$X$3)))</f>
        <v>4</v>
      </c>
      <c r="Y117" s="35">
        <f t="shared" si="5"/>
        <v>72.08961840673109</v>
      </c>
      <c r="Z117" s="36" t="e">
        <f t="shared" si="4"/>
        <v>#N/A</v>
      </c>
    </row>
    <row r="118" spans="1:220" ht="24">
      <c r="A118" s="7">
        <v>115</v>
      </c>
      <c r="B118" s="15" t="s">
        <v>385</v>
      </c>
      <c r="C118" s="15" t="s">
        <v>402</v>
      </c>
      <c r="D118" s="7" t="s">
        <v>403</v>
      </c>
      <c r="E118" s="7" t="s">
        <v>404</v>
      </c>
      <c r="F118" s="15" t="s">
        <v>195</v>
      </c>
      <c r="G118" s="26">
        <f>IF('初评指标表'!G118&gt;='初评指标体系'!$D$23,$G$3,(0.6+0.4*('初评指标表'!G118-'初评指标体系'!$C$23)/'初评指标体系'!$E$23)*$G$3)</f>
        <v>4.455940042995392</v>
      </c>
      <c r="H118" s="26">
        <f>IF('初评指标表'!H118=0,0,IF('初评指标表'!H118&gt;='初评指标体系'!$D$24,$H$3,(0.6+0.4*('初评指标表'!H118-'初评指标体系'!$C$24)/'初评指标体系'!$E$24)*$H$3))</f>
        <v>8.365814141648377</v>
      </c>
      <c r="I118" s="26">
        <f>IF('初评指标表'!I118&lt;=0,0,IF('初评指标表'!I118&gt;='初评指标体系'!$D$25,$I$3,(0.6+0.4*('初评指标表'!I118-'初评指标体系'!$C$25)/'初评指标体系'!$E$25)*$I$3))</f>
        <v>3.9367218518861833</v>
      </c>
      <c r="J118" s="26">
        <f>IF('初评指标表'!J118&lt;=0,0,IF('初评指标表'!J118&gt;='初评指标体系'!$D$26,$J$3,(0.6+0.4*('初评指标表'!J118-'初评指标体系'!$C$26)/'初评指标体系'!$E$26)*$J$3))</f>
        <v>2.447597843289788</v>
      </c>
      <c r="K118" s="26">
        <f>IF('初评指标表'!K118&lt;=0,0,IF('初评指标表'!K118&gt;='初评指标体系'!$D$27,$K$3,(0.6+0.4*('初评指标表'!K118-'初评指标体系'!$C$27)/'初评指标体系'!$E$27)*$K$3))</f>
        <v>0</v>
      </c>
      <c r="L118" s="28">
        <f>IF('指标排序及赋值'!L118=0,0,IF('指标排序及赋值'!L118=1,$L$3*0.6,IF('指标排序及赋值'!L118=2,$L$3*0.8,$L$3)))</f>
        <v>8</v>
      </c>
      <c r="M118" s="29">
        <f>IF('指标排序及赋值'!M118=0,0,IF('指标排序及赋值'!M118=1,$M$3*0.6,IF('指标排序及赋值'!M118=2,$M$3*0.8,$M$3)))</f>
        <v>1.6</v>
      </c>
      <c r="N118" s="28">
        <f>IF('指标排序及赋值'!N118=0,0,$N$3)</f>
        <v>1</v>
      </c>
      <c r="O118" s="28">
        <f>IF('指标排序及赋值'!O118=0,0,$O$3)</f>
        <v>0</v>
      </c>
      <c r="P118" s="26">
        <f>IF('初评指标表'!P118=0,0,IF('初评指标表'!P118&gt;='初评指标体系'!$D$32,$P$3,(0.6+0.4*('初评指标表'!P118-'初评指标体系'!$C$32)/'初评指标体系'!$E$32)*$P$3))</f>
        <v>5.233753468569728</v>
      </c>
      <c r="Q118" s="26">
        <f>IF('初评指标表'!Q118=0,0,IF('初评指标表'!Q118&gt;='初评指标体系'!$D$33,$Q$3,(0.6+0.4*('初评指标表'!Q118-'初评指标体系'!$C$33)/'初评指标体系'!$E$33)*$Q$3))</f>
        <v>3.6967906723850463</v>
      </c>
      <c r="R118" s="26">
        <f>IF('初评指标表'!R118=0,0,IF('初评指标表'!R118&gt;='初评指标体系'!$D$34,$R$3,(0.6+0.4*('初评指标表'!R118-'初评指标体系'!$C$34)/'初评指标体系'!$E$34)*$R$3))</f>
        <v>10.456794005871064</v>
      </c>
      <c r="S118" s="26">
        <f>IF('初评指标表'!S118=0,0,IF('初评指标表'!S118&gt;='初评指标体系'!$D$35,$S$3,(0.6+0.4*('初评指标表'!S118-'初评指标体系'!$C$35)/'初评指标体系'!$E$35)*$S$3))</f>
        <v>8.910968405339586</v>
      </c>
      <c r="T118" s="32">
        <f>IF('指标排序及赋值'!T118=0,0,IF('指标排序及赋值'!T118=1,$T$3*0.6,IF('指标排序及赋值'!T118=2,$T$3*0.8,$T$3)))</f>
        <v>4</v>
      </c>
      <c r="U118" s="32">
        <f>IF('指标排序及赋值'!U118=0,0,IF('指标排序及赋值'!U118=1,$U$3*0.8,$U$3))</f>
        <v>2</v>
      </c>
      <c r="V118" s="32">
        <f>IF('指标排序及赋值'!V118=0,0,IF('指标排序及赋值'!V118=1,$V$3*0.6,IF('指标排序及赋值'!V118=2,$V$3*0.8,$V$3)))</f>
        <v>1.2</v>
      </c>
      <c r="W118" s="32">
        <f>IF('指标排序及赋值'!W118=0,0,IF('指标排序及赋值'!W118=1,$W$3*0.4,IF('指标排序及赋值'!W118=2,$W$3*0.6,IF('指标排序及赋值'!W118=3,$W$3*0.8,$W$3))))</f>
        <v>0.8</v>
      </c>
      <c r="X118" s="32">
        <f>IF('指标排序及赋值'!X118=0,0,IF('指标排序及赋值'!X118=1,$X$3*0.6,IF('指标排序及赋值'!X118=2,$X$3*0.8,$X$3)))</f>
        <v>3.2</v>
      </c>
      <c r="Y118" s="35">
        <f t="shared" si="5"/>
        <v>69.30438043198518</v>
      </c>
      <c r="Z118" s="36" t="e">
        <f t="shared" si="4"/>
        <v>#N/A</v>
      </c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</row>
    <row r="119" spans="1:220" ht="24">
      <c r="A119" s="7">
        <v>116</v>
      </c>
      <c r="B119" s="15" t="s">
        <v>385</v>
      </c>
      <c r="C119" s="15" t="s">
        <v>439</v>
      </c>
      <c r="D119" s="7" t="s">
        <v>406</v>
      </c>
      <c r="E119" s="7">
        <v>13924811026</v>
      </c>
      <c r="F119" s="15" t="s">
        <v>195</v>
      </c>
      <c r="G119" s="26">
        <f>IF('初评指标表'!G119&gt;='初评指标体系'!$D$23,$G$3,(0.6+0.4*('初评指标表'!G119-'初评指标体系'!$C$23)/'初评指标体系'!$E$23)*$G$3)</f>
        <v>4.478635049725545</v>
      </c>
      <c r="H119" s="26">
        <f>IF('初评指标表'!H119=0,0,IF('初评指标表'!H119&gt;='初评指标体系'!$D$24,$H$3,(0.6+0.4*('初评指标表'!H119-'初评指标体系'!$C$24)/'初评指标体系'!$E$24)*$H$3))</f>
        <v>8.784246790185438</v>
      </c>
      <c r="I119" s="26">
        <f>IF('初评指标表'!I119&lt;=0,0,IF('初评指标表'!I119&gt;='初评指标体系'!$D$25,$I$3,(0.6+0.4*('初评指标表'!I119-'初评指标体系'!$C$25)/'初评指标体系'!$E$25)*$I$3))</f>
        <v>4.617315511864174</v>
      </c>
      <c r="J119" s="26">
        <f>IF('初评指标表'!J119&lt;=0,0,IF('初评指标表'!J119&gt;='初评指标体系'!$D$26,$J$3,(0.6+0.4*('初评指标表'!J119-'初评指标体系'!$C$26)/'初评指标体系'!$E$26)*$J$3))</f>
        <v>3.7072882856299794</v>
      </c>
      <c r="K119" s="26">
        <f>IF('初评指标表'!K119&lt;=0,0,IF('初评指标表'!K119&gt;='初评指标体系'!$D$27,$K$3,(0.6+0.4*('初评指标表'!K119-'初评指标体系'!$C$27)/'初评指标体系'!$E$27)*$K$3))</f>
        <v>2.796185667492988</v>
      </c>
      <c r="L119" s="28">
        <f>IF('指标排序及赋值'!L119=0,0,IF('指标排序及赋值'!L119=1,$L$3*0.6,IF('指标排序及赋值'!L119=2,$L$3*0.8,$L$3)))</f>
        <v>8</v>
      </c>
      <c r="M119" s="29">
        <f>IF('指标排序及赋值'!M119=0,0,IF('指标排序及赋值'!M119=1,$M$3*0.6,IF('指标排序及赋值'!M119=2,$M$3*0.8,$M$3)))</f>
        <v>1.6</v>
      </c>
      <c r="N119" s="28">
        <f>IF('指标排序及赋值'!N119=0,0,$N$3)</f>
        <v>1</v>
      </c>
      <c r="O119" s="28">
        <f>IF('指标排序及赋值'!O119=0,0,$O$3)</f>
        <v>1</v>
      </c>
      <c r="P119" s="26">
        <f>IF('初评指标表'!P119=0,0,IF('初评指标表'!P119&gt;='初评指标体系'!$D$32,$P$3,(0.6+0.4*('初评指标表'!P119-'初评指标体系'!$C$32)/'初评指标体系'!$E$32)*$P$3))</f>
        <v>5.356322427316344</v>
      </c>
      <c r="Q119" s="26">
        <f>IF('初评指标表'!Q119=0,0,IF('初评指标表'!Q119&gt;='初评指标体系'!$D$33,$Q$3,(0.6+0.4*('初评指标表'!Q119-'初评指标体系'!$C$33)/'初评指标体系'!$E$33)*$Q$3))</f>
        <v>3.5692021466137573</v>
      </c>
      <c r="R119" s="26">
        <f>IF('初评指标表'!R119=0,0,IF('初评指标表'!R119&gt;='初评指标体系'!$D$34,$R$3,(0.6+0.4*('初评指标表'!R119-'初评指标体系'!$C$34)/'初评指标体系'!$E$34)*$R$3))</f>
        <v>10.613796711826353</v>
      </c>
      <c r="S119" s="26">
        <f>IF('初评指标表'!S119=0,0,IF('初评指标表'!S119&gt;='初评指标体系'!$D$35,$S$3,(0.6+0.4*('初评指标表'!S119-'初评指标体系'!$C$35)/'初评指标体系'!$E$35)*$S$3))</f>
        <v>9.312361996587626</v>
      </c>
      <c r="T119" s="32">
        <f>IF('指标排序及赋值'!T119=0,0,IF('指标排序及赋值'!T119=1,$T$3*0.6,IF('指标排序及赋值'!T119=2,$T$3*0.8,$T$3)))</f>
        <v>4</v>
      </c>
      <c r="U119" s="32">
        <f>IF('指标排序及赋值'!U119=0,0,IF('指标排序及赋值'!U119=1,$U$3*0.8,$U$3))</f>
        <v>2</v>
      </c>
      <c r="V119" s="32">
        <f>IF('指标排序及赋值'!V119=0,0,IF('指标排序及赋值'!V119=1,$V$3*0.6,IF('指标排序及赋值'!V119=2,$V$3*0.8,$V$3)))</f>
        <v>1.6</v>
      </c>
      <c r="W119" s="32">
        <f>IF('指标排序及赋值'!W119=0,0,IF('指标排序及赋值'!W119=1,$W$3*0.4,IF('指标排序及赋值'!W119=2,$W$3*0.6,IF('指标排序及赋值'!W119=3,$W$3*0.8,$W$3))))</f>
        <v>1.2</v>
      </c>
      <c r="X119" s="32">
        <f>IF('指标排序及赋值'!X119=0,0,IF('指标排序及赋值'!X119=1,$X$3*0.6,IF('指标排序及赋值'!X119=2,$X$3*0.8,$X$3)))</f>
        <v>4</v>
      </c>
      <c r="Y119" s="35">
        <f t="shared" si="5"/>
        <v>77.6353545872422</v>
      </c>
      <c r="Z119" s="36" t="e">
        <f t="shared" si="4"/>
        <v>#N/A</v>
      </c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</row>
    <row r="120" spans="1:220" ht="14.25">
      <c r="A120" s="13"/>
      <c r="B120" s="13"/>
      <c r="C120" s="17"/>
      <c r="D120" s="13"/>
      <c r="E120" s="13"/>
      <c r="F120" s="17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</row>
    <row r="121" spans="1:220" ht="14.25">
      <c r="A121" s="13"/>
      <c r="B121" s="13"/>
      <c r="C121" s="17"/>
      <c r="D121" s="13"/>
      <c r="E121" s="13"/>
      <c r="F121" s="17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</row>
    <row r="122" spans="1:220" ht="14.25">
      <c r="A122" s="13"/>
      <c r="B122" s="13"/>
      <c r="C122" s="17"/>
      <c r="D122" s="13"/>
      <c r="E122" s="13"/>
      <c r="F122" s="17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</row>
    <row r="123" spans="1:220" ht="14.25">
      <c r="A123" s="13"/>
      <c r="B123" s="13"/>
      <c r="C123" s="17"/>
      <c r="D123" s="13"/>
      <c r="E123" s="13"/>
      <c r="F123" s="17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</row>
    <row r="124" spans="1:220" ht="14.25">
      <c r="A124" s="13"/>
      <c r="B124" s="13"/>
      <c r="C124" s="17"/>
      <c r="D124" s="13"/>
      <c r="E124" s="13"/>
      <c r="F124" s="17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</row>
    <row r="125" spans="1:220" ht="14.25">
      <c r="A125" s="13"/>
      <c r="B125" s="13"/>
      <c r="C125" s="17"/>
      <c r="D125" s="13"/>
      <c r="E125" s="13"/>
      <c r="F125" s="17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</row>
    <row r="126" spans="1:220" ht="14.25">
      <c r="A126" s="13"/>
      <c r="B126" s="13"/>
      <c r="C126" s="17"/>
      <c r="D126" s="13"/>
      <c r="E126" s="13"/>
      <c r="F126" s="17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</row>
    <row r="127" spans="1:220" ht="14.25">
      <c r="A127" s="13"/>
      <c r="B127" s="13"/>
      <c r="C127" s="17"/>
      <c r="D127" s="13"/>
      <c r="E127" s="13"/>
      <c r="F127" s="17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</row>
    <row r="128" spans="1:220" ht="14.25">
      <c r="A128" s="13"/>
      <c r="B128" s="13"/>
      <c r="C128" s="17"/>
      <c r="D128" s="13"/>
      <c r="E128" s="13"/>
      <c r="F128" s="17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</row>
    <row r="129" spans="1:220" ht="14.25">
      <c r="A129" s="13"/>
      <c r="B129" s="13"/>
      <c r="C129" s="17"/>
      <c r="D129" s="13"/>
      <c r="E129" s="13"/>
      <c r="F129" s="17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</row>
    <row r="130" spans="1:220" ht="14.25">
      <c r="A130" s="13"/>
      <c r="B130" s="13"/>
      <c r="C130" s="17"/>
      <c r="D130" s="13"/>
      <c r="E130" s="13"/>
      <c r="F130" s="17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</row>
    <row r="131" spans="1:220" ht="14.25">
      <c r="A131" s="13"/>
      <c r="B131" s="13"/>
      <c r="C131" s="17"/>
      <c r="D131" s="13"/>
      <c r="E131" s="13"/>
      <c r="F131" s="17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</row>
    <row r="132" spans="1:220" ht="14.25">
      <c r="A132" s="13"/>
      <c r="B132" s="13"/>
      <c r="C132" s="17"/>
      <c r="D132" s="13"/>
      <c r="E132" s="13"/>
      <c r="F132" s="17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</row>
    <row r="133" spans="1:220" ht="14.25">
      <c r="A133" s="13"/>
      <c r="B133" s="13"/>
      <c r="C133" s="17"/>
      <c r="D133" s="13"/>
      <c r="E133" s="13"/>
      <c r="F133" s="17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  <c r="DY133" s="13"/>
      <c r="DZ133" s="13"/>
      <c r="EA133" s="13"/>
      <c r="EB133" s="13"/>
      <c r="EC133" s="13"/>
      <c r="ED133" s="13"/>
      <c r="EE133" s="13"/>
      <c r="EF133" s="13"/>
      <c r="EG133" s="13"/>
      <c r="EH133" s="13"/>
      <c r="EI133" s="13"/>
      <c r="EJ133" s="13"/>
      <c r="EK133" s="13"/>
      <c r="EL133" s="13"/>
      <c r="EM133" s="13"/>
      <c r="EN133" s="13"/>
      <c r="EO133" s="13"/>
      <c r="EP133" s="13"/>
      <c r="EQ133" s="13"/>
      <c r="ER133" s="13"/>
      <c r="ES133" s="13"/>
      <c r="ET133" s="13"/>
      <c r="EU133" s="13"/>
      <c r="EV133" s="13"/>
      <c r="EW133" s="13"/>
      <c r="EX133" s="13"/>
      <c r="EY133" s="13"/>
      <c r="EZ133" s="13"/>
      <c r="FA133" s="13"/>
      <c r="FB133" s="13"/>
      <c r="FC133" s="13"/>
      <c r="FD133" s="13"/>
      <c r="FE133" s="13"/>
      <c r="FF133" s="13"/>
      <c r="FG133" s="13"/>
      <c r="FH133" s="13"/>
      <c r="FI133" s="13"/>
      <c r="FJ133" s="13"/>
      <c r="FK133" s="13"/>
      <c r="FL133" s="13"/>
      <c r="FM133" s="13"/>
      <c r="FN133" s="13"/>
      <c r="FO133" s="13"/>
      <c r="FP133" s="13"/>
      <c r="FQ133" s="13"/>
      <c r="FR133" s="13"/>
      <c r="FS133" s="13"/>
      <c r="FT133" s="13"/>
      <c r="FU133" s="13"/>
      <c r="FV133" s="13"/>
      <c r="FW133" s="13"/>
      <c r="FX133" s="13"/>
      <c r="FY133" s="13"/>
      <c r="FZ133" s="13"/>
      <c r="GA133" s="13"/>
      <c r="GB133" s="13"/>
      <c r="GC133" s="13"/>
      <c r="GD133" s="13"/>
      <c r="GE133" s="13"/>
      <c r="GF133" s="13"/>
      <c r="GG133" s="13"/>
      <c r="GH133" s="13"/>
      <c r="GI133" s="13"/>
      <c r="GJ133" s="13"/>
      <c r="GK133" s="13"/>
      <c r="GL133" s="13"/>
      <c r="GM133" s="13"/>
      <c r="GN133" s="13"/>
      <c r="GO133" s="13"/>
      <c r="GP133" s="13"/>
      <c r="GQ133" s="13"/>
      <c r="GR133" s="13"/>
      <c r="GS133" s="13"/>
      <c r="GT133" s="13"/>
      <c r="GU133" s="13"/>
      <c r="GV133" s="13"/>
      <c r="GW133" s="13"/>
      <c r="GX133" s="13"/>
      <c r="GY133" s="13"/>
      <c r="GZ133" s="13"/>
      <c r="HA133" s="13"/>
      <c r="HB133" s="13"/>
      <c r="HC133" s="13"/>
      <c r="HD133" s="13"/>
      <c r="HE133" s="13"/>
      <c r="HF133" s="13"/>
      <c r="HG133" s="13"/>
      <c r="HH133" s="13"/>
      <c r="HI133" s="13"/>
      <c r="HJ133" s="13"/>
      <c r="HK133" s="13"/>
      <c r="HL133" s="13"/>
    </row>
    <row r="134" spans="1:220" ht="14.25">
      <c r="A134" s="13"/>
      <c r="B134" s="13"/>
      <c r="C134" s="17"/>
      <c r="D134" s="13"/>
      <c r="E134" s="13"/>
      <c r="F134" s="17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</row>
    <row r="135" spans="1:220" ht="14.25">
      <c r="A135" s="13"/>
      <c r="B135" s="13"/>
      <c r="C135" s="17"/>
      <c r="D135" s="13"/>
      <c r="E135" s="13"/>
      <c r="F135" s="17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  <c r="DY135" s="13"/>
      <c r="DZ135" s="13"/>
      <c r="EA135" s="13"/>
      <c r="EB135" s="13"/>
      <c r="EC135" s="13"/>
      <c r="ED135" s="13"/>
      <c r="EE135" s="13"/>
      <c r="EF135" s="13"/>
      <c r="EG135" s="13"/>
      <c r="EH135" s="13"/>
      <c r="EI135" s="13"/>
      <c r="EJ135" s="13"/>
      <c r="EK135" s="13"/>
      <c r="EL135" s="13"/>
      <c r="EM135" s="13"/>
      <c r="EN135" s="13"/>
      <c r="EO135" s="13"/>
      <c r="EP135" s="13"/>
      <c r="EQ135" s="13"/>
      <c r="ER135" s="13"/>
      <c r="ES135" s="13"/>
      <c r="ET135" s="13"/>
      <c r="EU135" s="13"/>
      <c r="EV135" s="13"/>
      <c r="EW135" s="13"/>
      <c r="EX135" s="13"/>
      <c r="EY135" s="13"/>
      <c r="EZ135" s="13"/>
      <c r="FA135" s="13"/>
      <c r="FB135" s="13"/>
      <c r="FC135" s="13"/>
      <c r="FD135" s="13"/>
      <c r="FE135" s="13"/>
      <c r="FF135" s="13"/>
      <c r="FG135" s="13"/>
      <c r="FH135" s="13"/>
      <c r="FI135" s="13"/>
      <c r="FJ135" s="13"/>
      <c r="FK135" s="13"/>
      <c r="FL135" s="13"/>
      <c r="FM135" s="13"/>
      <c r="FN135" s="13"/>
      <c r="FO135" s="13"/>
      <c r="FP135" s="13"/>
      <c r="FQ135" s="13"/>
      <c r="FR135" s="13"/>
      <c r="FS135" s="13"/>
      <c r="FT135" s="13"/>
      <c r="FU135" s="13"/>
      <c r="FV135" s="13"/>
      <c r="FW135" s="13"/>
      <c r="FX135" s="13"/>
      <c r="FY135" s="13"/>
      <c r="FZ135" s="13"/>
      <c r="GA135" s="13"/>
      <c r="GB135" s="13"/>
      <c r="GC135" s="13"/>
      <c r="GD135" s="13"/>
      <c r="GE135" s="13"/>
      <c r="GF135" s="13"/>
      <c r="GG135" s="13"/>
      <c r="GH135" s="13"/>
      <c r="GI135" s="13"/>
      <c r="GJ135" s="13"/>
      <c r="GK135" s="13"/>
      <c r="GL135" s="13"/>
      <c r="GM135" s="13"/>
      <c r="GN135" s="13"/>
      <c r="GO135" s="13"/>
      <c r="GP135" s="13"/>
      <c r="GQ135" s="13"/>
      <c r="GR135" s="13"/>
      <c r="GS135" s="13"/>
      <c r="GT135" s="13"/>
      <c r="GU135" s="13"/>
      <c r="GV135" s="13"/>
      <c r="GW135" s="13"/>
      <c r="GX135" s="13"/>
      <c r="GY135" s="13"/>
      <c r="GZ135" s="13"/>
      <c r="HA135" s="13"/>
      <c r="HB135" s="13"/>
      <c r="HC135" s="13"/>
      <c r="HD135" s="13"/>
      <c r="HE135" s="13"/>
      <c r="HF135" s="13"/>
      <c r="HG135" s="13"/>
      <c r="HH135" s="13"/>
      <c r="HI135" s="13"/>
      <c r="HJ135" s="13"/>
      <c r="HK135" s="13"/>
      <c r="HL135" s="13"/>
    </row>
    <row r="136" spans="1:220" ht="14.25">
      <c r="A136" s="13"/>
      <c r="B136" s="13"/>
      <c r="C136" s="17"/>
      <c r="D136" s="13"/>
      <c r="E136" s="13"/>
      <c r="F136" s="17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</row>
    <row r="137" spans="1:220" ht="14.25">
      <c r="A137" s="13"/>
      <c r="B137" s="13"/>
      <c r="C137" s="17"/>
      <c r="D137" s="13"/>
      <c r="E137" s="13"/>
      <c r="F137" s="17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  <c r="DY137" s="13"/>
      <c r="DZ137" s="13"/>
      <c r="EA137" s="13"/>
      <c r="EB137" s="13"/>
      <c r="EC137" s="13"/>
      <c r="ED137" s="13"/>
      <c r="EE137" s="13"/>
      <c r="EF137" s="13"/>
      <c r="EG137" s="13"/>
      <c r="EH137" s="13"/>
      <c r="EI137" s="13"/>
      <c r="EJ137" s="13"/>
      <c r="EK137" s="13"/>
      <c r="EL137" s="13"/>
      <c r="EM137" s="13"/>
      <c r="EN137" s="13"/>
      <c r="EO137" s="13"/>
      <c r="EP137" s="13"/>
      <c r="EQ137" s="13"/>
      <c r="ER137" s="13"/>
      <c r="ES137" s="13"/>
      <c r="ET137" s="13"/>
      <c r="EU137" s="13"/>
      <c r="EV137" s="13"/>
      <c r="EW137" s="13"/>
      <c r="EX137" s="13"/>
      <c r="EY137" s="13"/>
      <c r="EZ137" s="13"/>
      <c r="FA137" s="13"/>
      <c r="FB137" s="13"/>
      <c r="FC137" s="13"/>
      <c r="FD137" s="13"/>
      <c r="FE137" s="13"/>
      <c r="FF137" s="13"/>
      <c r="FG137" s="13"/>
      <c r="FH137" s="13"/>
      <c r="FI137" s="13"/>
      <c r="FJ137" s="13"/>
      <c r="FK137" s="13"/>
      <c r="FL137" s="13"/>
      <c r="FM137" s="13"/>
      <c r="FN137" s="13"/>
      <c r="FO137" s="13"/>
      <c r="FP137" s="13"/>
      <c r="FQ137" s="13"/>
      <c r="FR137" s="13"/>
      <c r="FS137" s="13"/>
      <c r="FT137" s="13"/>
      <c r="FU137" s="13"/>
      <c r="FV137" s="13"/>
      <c r="FW137" s="13"/>
      <c r="FX137" s="13"/>
      <c r="FY137" s="13"/>
      <c r="FZ137" s="13"/>
      <c r="GA137" s="13"/>
      <c r="GB137" s="13"/>
      <c r="GC137" s="13"/>
      <c r="GD137" s="13"/>
      <c r="GE137" s="13"/>
      <c r="GF137" s="13"/>
      <c r="GG137" s="13"/>
      <c r="GH137" s="13"/>
      <c r="GI137" s="13"/>
      <c r="GJ137" s="13"/>
      <c r="GK137" s="13"/>
      <c r="GL137" s="13"/>
      <c r="GM137" s="13"/>
      <c r="GN137" s="13"/>
      <c r="GO137" s="13"/>
      <c r="GP137" s="13"/>
      <c r="GQ137" s="13"/>
      <c r="GR137" s="13"/>
      <c r="GS137" s="13"/>
      <c r="GT137" s="13"/>
      <c r="GU137" s="13"/>
      <c r="GV137" s="13"/>
      <c r="GW137" s="13"/>
      <c r="GX137" s="13"/>
      <c r="GY137" s="13"/>
      <c r="GZ137" s="13"/>
      <c r="HA137" s="13"/>
      <c r="HB137" s="13"/>
      <c r="HC137" s="13"/>
      <c r="HD137" s="13"/>
      <c r="HE137" s="13"/>
      <c r="HF137" s="13"/>
      <c r="HG137" s="13"/>
      <c r="HH137" s="13"/>
      <c r="HI137" s="13"/>
      <c r="HJ137" s="13"/>
      <c r="HK137" s="13"/>
      <c r="HL137" s="13"/>
    </row>
    <row r="138" spans="1:220" ht="14.25">
      <c r="A138" s="13"/>
      <c r="B138" s="13"/>
      <c r="C138" s="17"/>
      <c r="D138" s="13"/>
      <c r="E138" s="13"/>
      <c r="F138" s="17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  <c r="EA138" s="13"/>
      <c r="EB138" s="13"/>
      <c r="EC138" s="13"/>
      <c r="ED138" s="13"/>
      <c r="EE138" s="13"/>
      <c r="EF138" s="13"/>
      <c r="EG138" s="13"/>
      <c r="EH138" s="13"/>
      <c r="EI138" s="13"/>
      <c r="EJ138" s="13"/>
      <c r="EK138" s="13"/>
      <c r="EL138" s="13"/>
      <c r="EM138" s="13"/>
      <c r="EN138" s="13"/>
      <c r="EO138" s="13"/>
      <c r="EP138" s="13"/>
      <c r="EQ138" s="13"/>
      <c r="ER138" s="13"/>
      <c r="ES138" s="13"/>
      <c r="ET138" s="13"/>
      <c r="EU138" s="13"/>
      <c r="EV138" s="13"/>
      <c r="EW138" s="13"/>
      <c r="EX138" s="13"/>
      <c r="EY138" s="13"/>
      <c r="EZ138" s="13"/>
      <c r="FA138" s="13"/>
      <c r="FB138" s="13"/>
      <c r="FC138" s="13"/>
      <c r="FD138" s="13"/>
      <c r="FE138" s="13"/>
      <c r="FF138" s="13"/>
      <c r="FG138" s="13"/>
      <c r="FH138" s="13"/>
      <c r="FI138" s="13"/>
      <c r="FJ138" s="13"/>
      <c r="FK138" s="13"/>
      <c r="FL138" s="13"/>
      <c r="FM138" s="13"/>
      <c r="FN138" s="13"/>
      <c r="FO138" s="13"/>
      <c r="FP138" s="13"/>
      <c r="FQ138" s="13"/>
      <c r="FR138" s="13"/>
      <c r="FS138" s="13"/>
      <c r="FT138" s="13"/>
      <c r="FU138" s="13"/>
      <c r="FV138" s="13"/>
      <c r="FW138" s="13"/>
      <c r="FX138" s="13"/>
      <c r="FY138" s="13"/>
      <c r="FZ138" s="13"/>
      <c r="GA138" s="13"/>
      <c r="GB138" s="13"/>
      <c r="GC138" s="13"/>
      <c r="GD138" s="13"/>
      <c r="GE138" s="13"/>
      <c r="GF138" s="13"/>
      <c r="GG138" s="13"/>
      <c r="GH138" s="13"/>
      <c r="GI138" s="13"/>
      <c r="GJ138" s="13"/>
      <c r="GK138" s="13"/>
      <c r="GL138" s="13"/>
      <c r="GM138" s="13"/>
      <c r="GN138" s="13"/>
      <c r="GO138" s="13"/>
      <c r="GP138" s="13"/>
      <c r="GQ138" s="13"/>
      <c r="GR138" s="13"/>
      <c r="GS138" s="13"/>
      <c r="GT138" s="13"/>
      <c r="GU138" s="13"/>
      <c r="GV138" s="13"/>
      <c r="GW138" s="13"/>
      <c r="GX138" s="13"/>
      <c r="GY138" s="13"/>
      <c r="GZ138" s="13"/>
      <c r="HA138" s="13"/>
      <c r="HB138" s="13"/>
      <c r="HC138" s="13"/>
      <c r="HD138" s="13"/>
      <c r="HE138" s="13"/>
      <c r="HF138" s="13"/>
      <c r="HG138" s="13"/>
      <c r="HH138" s="13"/>
      <c r="HI138" s="13"/>
      <c r="HJ138" s="13"/>
      <c r="HK138" s="13"/>
      <c r="HL138" s="13"/>
    </row>
    <row r="139" spans="1:220" ht="14.25">
      <c r="A139" s="13"/>
      <c r="B139" s="13"/>
      <c r="C139" s="17"/>
      <c r="D139" s="13"/>
      <c r="E139" s="13"/>
      <c r="F139" s="17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  <c r="DY139" s="13"/>
      <c r="DZ139" s="13"/>
      <c r="EA139" s="13"/>
      <c r="EB139" s="13"/>
      <c r="EC139" s="13"/>
      <c r="ED139" s="13"/>
      <c r="EE139" s="13"/>
      <c r="EF139" s="13"/>
      <c r="EG139" s="13"/>
      <c r="EH139" s="13"/>
      <c r="EI139" s="13"/>
      <c r="EJ139" s="13"/>
      <c r="EK139" s="13"/>
      <c r="EL139" s="13"/>
      <c r="EM139" s="13"/>
      <c r="EN139" s="13"/>
      <c r="EO139" s="13"/>
      <c r="EP139" s="13"/>
      <c r="EQ139" s="13"/>
      <c r="ER139" s="13"/>
      <c r="ES139" s="13"/>
      <c r="ET139" s="13"/>
      <c r="EU139" s="13"/>
      <c r="EV139" s="13"/>
      <c r="EW139" s="13"/>
      <c r="EX139" s="13"/>
      <c r="EY139" s="13"/>
      <c r="EZ139" s="13"/>
      <c r="FA139" s="13"/>
      <c r="FB139" s="13"/>
      <c r="FC139" s="13"/>
      <c r="FD139" s="13"/>
      <c r="FE139" s="13"/>
      <c r="FF139" s="13"/>
      <c r="FG139" s="13"/>
      <c r="FH139" s="13"/>
      <c r="FI139" s="13"/>
      <c r="FJ139" s="13"/>
      <c r="FK139" s="13"/>
      <c r="FL139" s="13"/>
      <c r="FM139" s="13"/>
      <c r="FN139" s="13"/>
      <c r="FO139" s="13"/>
      <c r="FP139" s="13"/>
      <c r="FQ139" s="13"/>
      <c r="FR139" s="13"/>
      <c r="FS139" s="13"/>
      <c r="FT139" s="13"/>
      <c r="FU139" s="13"/>
      <c r="FV139" s="13"/>
      <c r="FW139" s="13"/>
      <c r="FX139" s="13"/>
      <c r="FY139" s="13"/>
      <c r="FZ139" s="13"/>
      <c r="GA139" s="13"/>
      <c r="GB139" s="13"/>
      <c r="GC139" s="13"/>
      <c r="GD139" s="13"/>
      <c r="GE139" s="13"/>
      <c r="GF139" s="13"/>
      <c r="GG139" s="13"/>
      <c r="GH139" s="13"/>
      <c r="GI139" s="13"/>
      <c r="GJ139" s="13"/>
      <c r="GK139" s="13"/>
      <c r="GL139" s="13"/>
      <c r="GM139" s="13"/>
      <c r="GN139" s="13"/>
      <c r="GO139" s="13"/>
      <c r="GP139" s="13"/>
      <c r="GQ139" s="13"/>
      <c r="GR139" s="13"/>
      <c r="GS139" s="13"/>
      <c r="GT139" s="13"/>
      <c r="GU139" s="13"/>
      <c r="GV139" s="13"/>
      <c r="GW139" s="13"/>
      <c r="GX139" s="13"/>
      <c r="GY139" s="13"/>
      <c r="GZ139" s="13"/>
      <c r="HA139" s="13"/>
      <c r="HB139" s="13"/>
      <c r="HC139" s="13"/>
      <c r="HD139" s="13"/>
      <c r="HE139" s="13"/>
      <c r="HF139" s="13"/>
      <c r="HG139" s="13"/>
      <c r="HH139" s="13"/>
      <c r="HI139" s="13"/>
      <c r="HJ139" s="13"/>
      <c r="HK139" s="13"/>
      <c r="HL139" s="13"/>
    </row>
    <row r="140" spans="1:220" ht="14.25">
      <c r="A140" s="13"/>
      <c r="B140" s="13"/>
      <c r="C140" s="17"/>
      <c r="D140" s="13"/>
      <c r="E140" s="13"/>
      <c r="F140" s="17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  <c r="DY140" s="13"/>
      <c r="DZ140" s="13"/>
      <c r="EA140" s="13"/>
      <c r="EB140" s="13"/>
      <c r="EC140" s="13"/>
      <c r="ED140" s="13"/>
      <c r="EE140" s="13"/>
      <c r="EF140" s="13"/>
      <c r="EG140" s="13"/>
      <c r="EH140" s="13"/>
      <c r="EI140" s="13"/>
      <c r="EJ140" s="13"/>
      <c r="EK140" s="13"/>
      <c r="EL140" s="13"/>
      <c r="EM140" s="13"/>
      <c r="EN140" s="13"/>
      <c r="EO140" s="13"/>
      <c r="EP140" s="13"/>
      <c r="EQ140" s="13"/>
      <c r="ER140" s="13"/>
      <c r="ES140" s="13"/>
      <c r="ET140" s="13"/>
      <c r="EU140" s="13"/>
      <c r="EV140" s="13"/>
      <c r="EW140" s="13"/>
      <c r="EX140" s="13"/>
      <c r="EY140" s="13"/>
      <c r="EZ140" s="13"/>
      <c r="FA140" s="13"/>
      <c r="FB140" s="13"/>
      <c r="FC140" s="13"/>
      <c r="FD140" s="13"/>
      <c r="FE140" s="13"/>
      <c r="FF140" s="13"/>
      <c r="FG140" s="13"/>
      <c r="FH140" s="13"/>
      <c r="FI140" s="13"/>
      <c r="FJ140" s="13"/>
      <c r="FK140" s="13"/>
      <c r="FL140" s="13"/>
      <c r="FM140" s="13"/>
      <c r="FN140" s="13"/>
      <c r="FO140" s="13"/>
      <c r="FP140" s="13"/>
      <c r="FQ140" s="13"/>
      <c r="FR140" s="13"/>
      <c r="FS140" s="13"/>
      <c r="FT140" s="13"/>
      <c r="FU140" s="13"/>
      <c r="FV140" s="13"/>
      <c r="FW140" s="13"/>
      <c r="FX140" s="13"/>
      <c r="FY140" s="13"/>
      <c r="FZ140" s="13"/>
      <c r="GA140" s="13"/>
      <c r="GB140" s="13"/>
      <c r="GC140" s="13"/>
      <c r="GD140" s="13"/>
      <c r="GE140" s="13"/>
      <c r="GF140" s="13"/>
      <c r="GG140" s="13"/>
      <c r="GH140" s="13"/>
      <c r="GI140" s="13"/>
      <c r="GJ140" s="13"/>
      <c r="GK140" s="13"/>
      <c r="GL140" s="13"/>
      <c r="GM140" s="13"/>
      <c r="GN140" s="13"/>
      <c r="GO140" s="13"/>
      <c r="GP140" s="13"/>
      <c r="GQ140" s="13"/>
      <c r="GR140" s="13"/>
      <c r="GS140" s="13"/>
      <c r="GT140" s="13"/>
      <c r="GU140" s="13"/>
      <c r="GV140" s="13"/>
      <c r="GW140" s="13"/>
      <c r="GX140" s="13"/>
      <c r="GY140" s="13"/>
      <c r="GZ140" s="13"/>
      <c r="HA140" s="13"/>
      <c r="HB140" s="13"/>
      <c r="HC140" s="13"/>
      <c r="HD140" s="13"/>
      <c r="HE140" s="13"/>
      <c r="HF140" s="13"/>
      <c r="HG140" s="13"/>
      <c r="HH140" s="13"/>
      <c r="HI140" s="13"/>
      <c r="HJ140" s="13"/>
      <c r="HK140" s="13"/>
      <c r="HL140" s="13"/>
    </row>
    <row r="141" spans="1:220" ht="14.25">
      <c r="A141" s="13"/>
      <c r="B141" s="13"/>
      <c r="C141" s="17"/>
      <c r="D141" s="13"/>
      <c r="E141" s="13"/>
      <c r="F141" s="17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</row>
    <row r="142" spans="1:220" ht="14.25">
      <c r="A142" s="13"/>
      <c r="B142" s="13"/>
      <c r="C142" s="17"/>
      <c r="D142" s="13"/>
      <c r="E142" s="13"/>
      <c r="F142" s="17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  <c r="DY142" s="13"/>
      <c r="DZ142" s="13"/>
      <c r="EA142" s="13"/>
      <c r="EB142" s="13"/>
      <c r="EC142" s="13"/>
      <c r="ED142" s="13"/>
      <c r="EE142" s="13"/>
      <c r="EF142" s="13"/>
      <c r="EG142" s="13"/>
      <c r="EH142" s="13"/>
      <c r="EI142" s="13"/>
      <c r="EJ142" s="13"/>
      <c r="EK142" s="13"/>
      <c r="EL142" s="13"/>
      <c r="EM142" s="13"/>
      <c r="EN142" s="13"/>
      <c r="EO142" s="13"/>
      <c r="EP142" s="13"/>
      <c r="EQ142" s="13"/>
      <c r="ER142" s="13"/>
      <c r="ES142" s="13"/>
      <c r="ET142" s="13"/>
      <c r="EU142" s="13"/>
      <c r="EV142" s="13"/>
      <c r="EW142" s="13"/>
      <c r="EX142" s="13"/>
      <c r="EY142" s="13"/>
      <c r="EZ142" s="13"/>
      <c r="FA142" s="13"/>
      <c r="FB142" s="13"/>
      <c r="FC142" s="13"/>
      <c r="FD142" s="13"/>
      <c r="FE142" s="13"/>
      <c r="FF142" s="13"/>
      <c r="FG142" s="13"/>
      <c r="FH142" s="13"/>
      <c r="FI142" s="13"/>
      <c r="FJ142" s="13"/>
      <c r="FK142" s="13"/>
      <c r="FL142" s="13"/>
      <c r="FM142" s="13"/>
      <c r="FN142" s="13"/>
      <c r="FO142" s="13"/>
      <c r="FP142" s="13"/>
      <c r="FQ142" s="13"/>
      <c r="FR142" s="13"/>
      <c r="FS142" s="13"/>
      <c r="FT142" s="13"/>
      <c r="FU142" s="13"/>
      <c r="FV142" s="13"/>
      <c r="FW142" s="13"/>
      <c r="FX142" s="13"/>
      <c r="FY142" s="13"/>
      <c r="FZ142" s="13"/>
      <c r="GA142" s="13"/>
      <c r="GB142" s="13"/>
      <c r="GC142" s="13"/>
      <c r="GD142" s="13"/>
      <c r="GE142" s="13"/>
      <c r="GF142" s="13"/>
      <c r="GG142" s="13"/>
      <c r="GH142" s="13"/>
      <c r="GI142" s="13"/>
      <c r="GJ142" s="13"/>
      <c r="GK142" s="13"/>
      <c r="GL142" s="13"/>
      <c r="GM142" s="13"/>
      <c r="GN142" s="13"/>
      <c r="GO142" s="13"/>
      <c r="GP142" s="13"/>
      <c r="GQ142" s="13"/>
      <c r="GR142" s="13"/>
      <c r="GS142" s="13"/>
      <c r="GT142" s="13"/>
      <c r="GU142" s="13"/>
      <c r="GV142" s="13"/>
      <c r="GW142" s="13"/>
      <c r="GX142" s="13"/>
      <c r="GY142" s="13"/>
      <c r="GZ142" s="13"/>
      <c r="HA142" s="13"/>
      <c r="HB142" s="13"/>
      <c r="HC142" s="13"/>
      <c r="HD142" s="13"/>
      <c r="HE142" s="13"/>
      <c r="HF142" s="13"/>
      <c r="HG142" s="13"/>
      <c r="HH142" s="13"/>
      <c r="HI142" s="13"/>
      <c r="HJ142" s="13"/>
      <c r="HK142" s="13"/>
      <c r="HL142" s="13"/>
    </row>
    <row r="143" spans="1:220" ht="14.25">
      <c r="A143" s="13"/>
      <c r="B143" s="13"/>
      <c r="C143" s="17"/>
      <c r="D143" s="13"/>
      <c r="E143" s="13"/>
      <c r="F143" s="17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  <c r="DY143" s="13"/>
      <c r="DZ143" s="13"/>
      <c r="EA143" s="13"/>
      <c r="EB143" s="13"/>
      <c r="EC143" s="13"/>
      <c r="ED143" s="13"/>
      <c r="EE143" s="13"/>
      <c r="EF143" s="13"/>
      <c r="EG143" s="13"/>
      <c r="EH143" s="13"/>
      <c r="EI143" s="13"/>
      <c r="EJ143" s="13"/>
      <c r="EK143" s="13"/>
      <c r="EL143" s="13"/>
      <c r="EM143" s="13"/>
      <c r="EN143" s="13"/>
      <c r="EO143" s="13"/>
      <c r="EP143" s="13"/>
      <c r="EQ143" s="13"/>
      <c r="ER143" s="13"/>
      <c r="ES143" s="13"/>
      <c r="ET143" s="13"/>
      <c r="EU143" s="13"/>
      <c r="EV143" s="13"/>
      <c r="EW143" s="13"/>
      <c r="EX143" s="13"/>
      <c r="EY143" s="13"/>
      <c r="EZ143" s="13"/>
      <c r="FA143" s="13"/>
      <c r="FB143" s="13"/>
      <c r="FC143" s="13"/>
      <c r="FD143" s="13"/>
      <c r="FE143" s="13"/>
      <c r="FF143" s="13"/>
      <c r="FG143" s="13"/>
      <c r="FH143" s="13"/>
      <c r="FI143" s="13"/>
      <c r="FJ143" s="13"/>
      <c r="FK143" s="13"/>
      <c r="FL143" s="13"/>
      <c r="FM143" s="13"/>
      <c r="FN143" s="13"/>
      <c r="FO143" s="13"/>
      <c r="FP143" s="13"/>
      <c r="FQ143" s="13"/>
      <c r="FR143" s="13"/>
      <c r="FS143" s="13"/>
      <c r="FT143" s="13"/>
      <c r="FU143" s="13"/>
      <c r="FV143" s="13"/>
      <c r="FW143" s="13"/>
      <c r="FX143" s="13"/>
      <c r="FY143" s="13"/>
      <c r="FZ143" s="13"/>
      <c r="GA143" s="13"/>
      <c r="GB143" s="13"/>
      <c r="GC143" s="13"/>
      <c r="GD143" s="13"/>
      <c r="GE143" s="13"/>
      <c r="GF143" s="13"/>
      <c r="GG143" s="13"/>
      <c r="GH143" s="13"/>
      <c r="GI143" s="13"/>
      <c r="GJ143" s="13"/>
      <c r="GK143" s="13"/>
      <c r="GL143" s="13"/>
      <c r="GM143" s="13"/>
      <c r="GN143" s="13"/>
      <c r="GO143" s="13"/>
      <c r="GP143" s="13"/>
      <c r="GQ143" s="13"/>
      <c r="GR143" s="13"/>
      <c r="GS143" s="13"/>
      <c r="GT143" s="13"/>
      <c r="GU143" s="13"/>
      <c r="GV143" s="13"/>
      <c r="GW143" s="13"/>
      <c r="GX143" s="13"/>
      <c r="GY143" s="13"/>
      <c r="GZ143" s="13"/>
      <c r="HA143" s="13"/>
      <c r="HB143" s="13"/>
      <c r="HC143" s="13"/>
      <c r="HD143" s="13"/>
      <c r="HE143" s="13"/>
      <c r="HF143" s="13"/>
      <c r="HG143" s="13"/>
      <c r="HH143" s="13"/>
      <c r="HI143" s="13"/>
      <c r="HJ143" s="13"/>
      <c r="HK143" s="13"/>
      <c r="HL143" s="13"/>
    </row>
    <row r="144" spans="1:220" ht="14.25">
      <c r="A144" s="13"/>
      <c r="B144" s="13"/>
      <c r="C144" s="17"/>
      <c r="D144" s="13"/>
      <c r="E144" s="13"/>
      <c r="F144" s="17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  <c r="DY144" s="13"/>
      <c r="DZ144" s="13"/>
      <c r="EA144" s="13"/>
      <c r="EB144" s="13"/>
      <c r="EC144" s="13"/>
      <c r="ED144" s="13"/>
      <c r="EE144" s="13"/>
      <c r="EF144" s="13"/>
      <c r="EG144" s="13"/>
      <c r="EH144" s="13"/>
      <c r="EI144" s="13"/>
      <c r="EJ144" s="13"/>
      <c r="EK144" s="13"/>
      <c r="EL144" s="13"/>
      <c r="EM144" s="13"/>
      <c r="EN144" s="13"/>
      <c r="EO144" s="13"/>
      <c r="EP144" s="13"/>
      <c r="EQ144" s="13"/>
      <c r="ER144" s="13"/>
      <c r="ES144" s="13"/>
      <c r="ET144" s="13"/>
      <c r="EU144" s="13"/>
      <c r="EV144" s="13"/>
      <c r="EW144" s="13"/>
      <c r="EX144" s="13"/>
      <c r="EY144" s="13"/>
      <c r="EZ144" s="13"/>
      <c r="FA144" s="13"/>
      <c r="FB144" s="13"/>
      <c r="FC144" s="13"/>
      <c r="FD144" s="13"/>
      <c r="FE144" s="13"/>
      <c r="FF144" s="13"/>
      <c r="FG144" s="13"/>
      <c r="FH144" s="13"/>
      <c r="FI144" s="13"/>
      <c r="FJ144" s="13"/>
      <c r="FK144" s="13"/>
      <c r="FL144" s="13"/>
      <c r="FM144" s="13"/>
      <c r="FN144" s="13"/>
      <c r="FO144" s="13"/>
      <c r="FP144" s="13"/>
      <c r="FQ144" s="13"/>
      <c r="FR144" s="13"/>
      <c r="FS144" s="13"/>
      <c r="FT144" s="13"/>
      <c r="FU144" s="13"/>
      <c r="FV144" s="13"/>
      <c r="FW144" s="13"/>
      <c r="FX144" s="13"/>
      <c r="FY144" s="13"/>
      <c r="FZ144" s="13"/>
      <c r="GA144" s="13"/>
      <c r="GB144" s="13"/>
      <c r="GC144" s="13"/>
      <c r="GD144" s="13"/>
      <c r="GE144" s="13"/>
      <c r="GF144" s="13"/>
      <c r="GG144" s="13"/>
      <c r="GH144" s="13"/>
      <c r="GI144" s="13"/>
      <c r="GJ144" s="13"/>
      <c r="GK144" s="13"/>
      <c r="GL144" s="13"/>
      <c r="GM144" s="13"/>
      <c r="GN144" s="13"/>
      <c r="GO144" s="13"/>
      <c r="GP144" s="13"/>
      <c r="GQ144" s="13"/>
      <c r="GR144" s="13"/>
      <c r="GS144" s="13"/>
      <c r="GT144" s="13"/>
      <c r="GU144" s="13"/>
      <c r="GV144" s="13"/>
      <c r="GW144" s="13"/>
      <c r="GX144" s="13"/>
      <c r="GY144" s="13"/>
      <c r="GZ144" s="13"/>
      <c r="HA144" s="13"/>
      <c r="HB144" s="13"/>
      <c r="HC144" s="13"/>
      <c r="HD144" s="13"/>
      <c r="HE144" s="13"/>
      <c r="HF144" s="13"/>
      <c r="HG144" s="13"/>
      <c r="HH144" s="13"/>
      <c r="HI144" s="13"/>
      <c r="HJ144" s="13"/>
      <c r="HK144" s="13"/>
      <c r="HL144" s="13"/>
    </row>
    <row r="145" spans="1:220" ht="14.25">
      <c r="A145" s="13"/>
      <c r="B145" s="13"/>
      <c r="C145" s="17"/>
      <c r="D145" s="13"/>
      <c r="E145" s="13"/>
      <c r="F145" s="17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  <c r="DY145" s="13"/>
      <c r="DZ145" s="13"/>
      <c r="EA145" s="13"/>
      <c r="EB145" s="13"/>
      <c r="EC145" s="13"/>
      <c r="ED145" s="13"/>
      <c r="EE145" s="13"/>
      <c r="EF145" s="13"/>
      <c r="EG145" s="13"/>
      <c r="EH145" s="13"/>
      <c r="EI145" s="13"/>
      <c r="EJ145" s="13"/>
      <c r="EK145" s="13"/>
      <c r="EL145" s="13"/>
      <c r="EM145" s="13"/>
      <c r="EN145" s="13"/>
      <c r="EO145" s="13"/>
      <c r="EP145" s="13"/>
      <c r="EQ145" s="13"/>
      <c r="ER145" s="13"/>
      <c r="ES145" s="13"/>
      <c r="ET145" s="13"/>
      <c r="EU145" s="13"/>
      <c r="EV145" s="13"/>
      <c r="EW145" s="13"/>
      <c r="EX145" s="13"/>
      <c r="EY145" s="13"/>
      <c r="EZ145" s="13"/>
      <c r="FA145" s="13"/>
      <c r="FB145" s="13"/>
      <c r="FC145" s="13"/>
      <c r="FD145" s="13"/>
      <c r="FE145" s="13"/>
      <c r="FF145" s="13"/>
      <c r="FG145" s="13"/>
      <c r="FH145" s="13"/>
      <c r="FI145" s="13"/>
      <c r="FJ145" s="13"/>
      <c r="FK145" s="13"/>
      <c r="FL145" s="13"/>
      <c r="FM145" s="13"/>
      <c r="FN145" s="13"/>
      <c r="FO145" s="13"/>
      <c r="FP145" s="13"/>
      <c r="FQ145" s="13"/>
      <c r="FR145" s="13"/>
      <c r="FS145" s="13"/>
      <c r="FT145" s="13"/>
      <c r="FU145" s="13"/>
      <c r="FV145" s="13"/>
      <c r="FW145" s="13"/>
      <c r="FX145" s="13"/>
      <c r="FY145" s="13"/>
      <c r="FZ145" s="13"/>
      <c r="GA145" s="13"/>
      <c r="GB145" s="13"/>
      <c r="GC145" s="13"/>
      <c r="GD145" s="13"/>
      <c r="GE145" s="13"/>
      <c r="GF145" s="13"/>
      <c r="GG145" s="13"/>
      <c r="GH145" s="13"/>
      <c r="GI145" s="13"/>
      <c r="GJ145" s="13"/>
      <c r="GK145" s="13"/>
      <c r="GL145" s="13"/>
      <c r="GM145" s="13"/>
      <c r="GN145" s="13"/>
      <c r="GO145" s="13"/>
      <c r="GP145" s="13"/>
      <c r="GQ145" s="13"/>
      <c r="GR145" s="13"/>
      <c r="GS145" s="13"/>
      <c r="GT145" s="13"/>
      <c r="GU145" s="13"/>
      <c r="GV145" s="13"/>
      <c r="GW145" s="13"/>
      <c r="GX145" s="13"/>
      <c r="GY145" s="13"/>
      <c r="GZ145" s="13"/>
      <c r="HA145" s="13"/>
      <c r="HB145" s="13"/>
      <c r="HC145" s="13"/>
      <c r="HD145" s="13"/>
      <c r="HE145" s="13"/>
      <c r="HF145" s="13"/>
      <c r="HG145" s="13"/>
      <c r="HH145" s="13"/>
      <c r="HI145" s="13"/>
      <c r="HJ145" s="13"/>
      <c r="HK145" s="13"/>
      <c r="HL145" s="13"/>
    </row>
    <row r="146" spans="1:220" ht="14.25">
      <c r="A146" s="13"/>
      <c r="B146" s="13"/>
      <c r="C146" s="17"/>
      <c r="D146" s="13"/>
      <c r="E146" s="13"/>
      <c r="F146" s="17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</row>
    <row r="147" spans="1:220" ht="14.25">
      <c r="A147" s="13"/>
      <c r="B147" s="13"/>
      <c r="C147" s="17"/>
      <c r="D147" s="13"/>
      <c r="E147" s="13"/>
      <c r="F147" s="17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  <c r="DY147" s="13"/>
      <c r="DZ147" s="13"/>
      <c r="EA147" s="13"/>
      <c r="EB147" s="13"/>
      <c r="EC147" s="13"/>
      <c r="ED147" s="13"/>
      <c r="EE147" s="13"/>
      <c r="EF147" s="13"/>
      <c r="EG147" s="13"/>
      <c r="EH147" s="13"/>
      <c r="EI147" s="13"/>
      <c r="EJ147" s="13"/>
      <c r="EK147" s="13"/>
      <c r="EL147" s="13"/>
      <c r="EM147" s="13"/>
      <c r="EN147" s="13"/>
      <c r="EO147" s="13"/>
      <c r="EP147" s="13"/>
      <c r="EQ147" s="13"/>
      <c r="ER147" s="13"/>
      <c r="ES147" s="13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  <c r="FF147" s="13"/>
      <c r="FG147" s="13"/>
      <c r="FH147" s="13"/>
      <c r="FI147" s="13"/>
      <c r="FJ147" s="13"/>
      <c r="FK147" s="13"/>
      <c r="FL147" s="13"/>
      <c r="FM147" s="13"/>
      <c r="FN147" s="13"/>
      <c r="FO147" s="13"/>
      <c r="FP147" s="13"/>
      <c r="FQ147" s="13"/>
      <c r="FR147" s="13"/>
      <c r="FS147" s="13"/>
      <c r="FT147" s="13"/>
      <c r="FU147" s="13"/>
      <c r="FV147" s="13"/>
      <c r="FW147" s="13"/>
      <c r="FX147" s="13"/>
      <c r="FY147" s="13"/>
      <c r="FZ147" s="13"/>
      <c r="GA147" s="13"/>
      <c r="GB147" s="13"/>
      <c r="GC147" s="13"/>
      <c r="GD147" s="13"/>
      <c r="GE147" s="13"/>
      <c r="GF147" s="13"/>
      <c r="GG147" s="13"/>
      <c r="GH147" s="13"/>
      <c r="GI147" s="13"/>
      <c r="GJ147" s="13"/>
      <c r="GK147" s="13"/>
      <c r="GL147" s="13"/>
      <c r="GM147" s="13"/>
      <c r="GN147" s="13"/>
      <c r="GO147" s="13"/>
      <c r="GP147" s="13"/>
      <c r="GQ147" s="13"/>
      <c r="GR147" s="13"/>
      <c r="GS147" s="13"/>
      <c r="GT147" s="13"/>
      <c r="GU147" s="13"/>
      <c r="GV147" s="13"/>
      <c r="GW147" s="13"/>
      <c r="GX147" s="13"/>
      <c r="GY147" s="13"/>
      <c r="GZ147" s="13"/>
      <c r="HA147" s="13"/>
      <c r="HB147" s="13"/>
      <c r="HC147" s="13"/>
      <c r="HD147" s="13"/>
      <c r="HE147" s="13"/>
      <c r="HF147" s="13"/>
      <c r="HG147" s="13"/>
      <c r="HH147" s="13"/>
      <c r="HI147" s="13"/>
      <c r="HJ147" s="13"/>
      <c r="HK147" s="13"/>
      <c r="HL147" s="13"/>
    </row>
    <row r="148" spans="1:220" ht="14.25">
      <c r="A148" s="13"/>
      <c r="B148" s="13"/>
      <c r="C148" s="17"/>
      <c r="D148" s="13"/>
      <c r="E148" s="13"/>
      <c r="F148" s="17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  <c r="FF148" s="13"/>
      <c r="FG148" s="13"/>
      <c r="FH148" s="13"/>
      <c r="FI148" s="13"/>
      <c r="FJ148" s="13"/>
      <c r="FK148" s="13"/>
      <c r="FL148" s="13"/>
      <c r="FM148" s="13"/>
      <c r="FN148" s="13"/>
      <c r="FO148" s="13"/>
      <c r="FP148" s="13"/>
      <c r="FQ148" s="13"/>
      <c r="FR148" s="13"/>
      <c r="FS148" s="13"/>
      <c r="FT148" s="13"/>
      <c r="FU148" s="13"/>
      <c r="FV148" s="13"/>
      <c r="FW148" s="13"/>
      <c r="FX148" s="13"/>
      <c r="FY148" s="13"/>
      <c r="FZ148" s="13"/>
      <c r="GA148" s="13"/>
      <c r="GB148" s="13"/>
      <c r="GC148" s="13"/>
      <c r="GD148" s="13"/>
      <c r="GE148" s="13"/>
      <c r="GF148" s="13"/>
      <c r="GG148" s="13"/>
      <c r="GH148" s="13"/>
      <c r="GI148" s="13"/>
      <c r="GJ148" s="13"/>
      <c r="GK148" s="13"/>
      <c r="GL148" s="13"/>
      <c r="GM148" s="13"/>
      <c r="GN148" s="13"/>
      <c r="GO148" s="13"/>
      <c r="GP148" s="13"/>
      <c r="GQ148" s="13"/>
      <c r="GR148" s="13"/>
      <c r="GS148" s="13"/>
      <c r="GT148" s="13"/>
      <c r="GU148" s="13"/>
      <c r="GV148" s="13"/>
      <c r="GW148" s="13"/>
      <c r="GX148" s="13"/>
      <c r="GY148" s="13"/>
      <c r="GZ148" s="13"/>
      <c r="HA148" s="13"/>
      <c r="HB148" s="13"/>
      <c r="HC148" s="13"/>
      <c r="HD148" s="13"/>
      <c r="HE148" s="13"/>
      <c r="HF148" s="13"/>
      <c r="HG148" s="13"/>
      <c r="HH148" s="13"/>
      <c r="HI148" s="13"/>
      <c r="HJ148" s="13"/>
      <c r="HK148" s="13"/>
      <c r="HL148" s="13"/>
    </row>
    <row r="149" spans="1:220" ht="14.25">
      <c r="A149" s="13"/>
      <c r="B149" s="13"/>
      <c r="C149" s="17"/>
      <c r="D149" s="13"/>
      <c r="E149" s="13"/>
      <c r="F149" s="17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  <c r="DY149" s="13"/>
      <c r="DZ149" s="13"/>
      <c r="EA149" s="13"/>
      <c r="EB149" s="13"/>
      <c r="EC149" s="13"/>
      <c r="ED149" s="13"/>
      <c r="EE149" s="13"/>
      <c r="EF149" s="13"/>
      <c r="EG149" s="13"/>
      <c r="EH149" s="13"/>
      <c r="EI149" s="13"/>
      <c r="EJ149" s="13"/>
      <c r="EK149" s="13"/>
      <c r="EL149" s="13"/>
      <c r="EM149" s="13"/>
      <c r="EN149" s="13"/>
      <c r="EO149" s="13"/>
      <c r="EP149" s="13"/>
      <c r="EQ149" s="13"/>
      <c r="ER149" s="13"/>
      <c r="ES149" s="13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  <c r="FF149" s="13"/>
      <c r="FG149" s="13"/>
      <c r="FH149" s="13"/>
      <c r="FI149" s="13"/>
      <c r="FJ149" s="13"/>
      <c r="FK149" s="13"/>
      <c r="FL149" s="13"/>
      <c r="FM149" s="13"/>
      <c r="FN149" s="13"/>
      <c r="FO149" s="13"/>
      <c r="FP149" s="13"/>
      <c r="FQ149" s="13"/>
      <c r="FR149" s="13"/>
      <c r="FS149" s="13"/>
      <c r="FT149" s="13"/>
      <c r="FU149" s="13"/>
      <c r="FV149" s="13"/>
      <c r="FW149" s="13"/>
      <c r="FX149" s="13"/>
      <c r="FY149" s="13"/>
      <c r="FZ149" s="13"/>
      <c r="GA149" s="13"/>
      <c r="GB149" s="13"/>
      <c r="GC149" s="13"/>
      <c r="GD149" s="13"/>
      <c r="GE149" s="13"/>
      <c r="GF149" s="13"/>
      <c r="GG149" s="13"/>
      <c r="GH149" s="13"/>
      <c r="GI149" s="13"/>
      <c r="GJ149" s="13"/>
      <c r="GK149" s="13"/>
      <c r="GL149" s="13"/>
      <c r="GM149" s="13"/>
      <c r="GN149" s="13"/>
      <c r="GO149" s="13"/>
      <c r="GP149" s="13"/>
      <c r="GQ149" s="13"/>
      <c r="GR149" s="13"/>
      <c r="GS149" s="13"/>
      <c r="GT149" s="13"/>
      <c r="GU149" s="13"/>
      <c r="GV149" s="13"/>
      <c r="GW149" s="13"/>
      <c r="GX149" s="13"/>
      <c r="GY149" s="13"/>
      <c r="GZ149" s="13"/>
      <c r="HA149" s="13"/>
      <c r="HB149" s="13"/>
      <c r="HC149" s="13"/>
      <c r="HD149" s="13"/>
      <c r="HE149" s="13"/>
      <c r="HF149" s="13"/>
      <c r="HG149" s="13"/>
      <c r="HH149" s="13"/>
      <c r="HI149" s="13"/>
      <c r="HJ149" s="13"/>
      <c r="HK149" s="13"/>
      <c r="HL149" s="13"/>
    </row>
    <row r="150" spans="1:220" ht="14.25">
      <c r="A150" s="13"/>
      <c r="B150" s="13"/>
      <c r="C150" s="17"/>
      <c r="D150" s="13"/>
      <c r="E150" s="13"/>
      <c r="F150" s="17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  <c r="DY150" s="13"/>
      <c r="DZ150" s="13"/>
      <c r="EA150" s="13"/>
      <c r="EB150" s="13"/>
      <c r="EC150" s="13"/>
      <c r="ED150" s="13"/>
      <c r="EE150" s="13"/>
      <c r="EF150" s="13"/>
      <c r="EG150" s="13"/>
      <c r="EH150" s="13"/>
      <c r="EI150" s="13"/>
      <c r="EJ150" s="13"/>
      <c r="EK150" s="13"/>
      <c r="EL150" s="13"/>
      <c r="EM150" s="13"/>
      <c r="EN150" s="13"/>
      <c r="EO150" s="13"/>
      <c r="EP150" s="13"/>
      <c r="EQ150" s="13"/>
      <c r="ER150" s="13"/>
      <c r="ES150" s="13"/>
      <c r="ET150" s="13"/>
      <c r="EU150" s="13"/>
      <c r="EV150" s="13"/>
      <c r="EW150" s="13"/>
      <c r="EX150" s="13"/>
      <c r="EY150" s="13"/>
      <c r="EZ150" s="13"/>
      <c r="FA150" s="13"/>
      <c r="FB150" s="13"/>
      <c r="FC150" s="13"/>
      <c r="FD150" s="13"/>
      <c r="FE150" s="13"/>
      <c r="FF150" s="13"/>
      <c r="FG150" s="13"/>
      <c r="FH150" s="13"/>
      <c r="FI150" s="13"/>
      <c r="FJ150" s="13"/>
      <c r="FK150" s="13"/>
      <c r="FL150" s="13"/>
      <c r="FM150" s="13"/>
      <c r="FN150" s="13"/>
      <c r="FO150" s="13"/>
      <c r="FP150" s="13"/>
      <c r="FQ150" s="13"/>
      <c r="FR150" s="13"/>
      <c r="FS150" s="13"/>
      <c r="FT150" s="13"/>
      <c r="FU150" s="13"/>
      <c r="FV150" s="13"/>
      <c r="FW150" s="13"/>
      <c r="FX150" s="13"/>
      <c r="FY150" s="13"/>
      <c r="FZ150" s="13"/>
      <c r="GA150" s="13"/>
      <c r="GB150" s="13"/>
      <c r="GC150" s="13"/>
      <c r="GD150" s="13"/>
      <c r="GE150" s="13"/>
      <c r="GF150" s="13"/>
      <c r="GG150" s="13"/>
      <c r="GH150" s="13"/>
      <c r="GI150" s="13"/>
      <c r="GJ150" s="13"/>
      <c r="GK150" s="13"/>
      <c r="GL150" s="13"/>
      <c r="GM150" s="13"/>
      <c r="GN150" s="13"/>
      <c r="GO150" s="13"/>
      <c r="GP150" s="13"/>
      <c r="GQ150" s="13"/>
      <c r="GR150" s="13"/>
      <c r="GS150" s="13"/>
      <c r="GT150" s="13"/>
      <c r="GU150" s="13"/>
      <c r="GV150" s="13"/>
      <c r="GW150" s="13"/>
      <c r="GX150" s="13"/>
      <c r="GY150" s="13"/>
      <c r="GZ150" s="13"/>
      <c r="HA150" s="13"/>
      <c r="HB150" s="13"/>
      <c r="HC150" s="13"/>
      <c r="HD150" s="13"/>
      <c r="HE150" s="13"/>
      <c r="HF150" s="13"/>
      <c r="HG150" s="13"/>
      <c r="HH150" s="13"/>
      <c r="HI150" s="13"/>
      <c r="HJ150" s="13"/>
      <c r="HK150" s="13"/>
      <c r="HL150" s="13"/>
    </row>
    <row r="151" spans="1:220" ht="14.25">
      <c r="A151" s="13"/>
      <c r="B151" s="13"/>
      <c r="C151" s="17"/>
      <c r="D151" s="13"/>
      <c r="E151" s="13"/>
      <c r="F151" s="17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</row>
    <row r="152" spans="1:220" ht="14.25">
      <c r="A152" s="13"/>
      <c r="B152" s="13"/>
      <c r="C152" s="17"/>
      <c r="D152" s="13"/>
      <c r="E152" s="13"/>
      <c r="F152" s="17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  <c r="DY152" s="13"/>
      <c r="DZ152" s="13"/>
      <c r="EA152" s="13"/>
      <c r="EB152" s="13"/>
      <c r="EC152" s="13"/>
      <c r="ED152" s="13"/>
      <c r="EE152" s="13"/>
      <c r="EF152" s="13"/>
      <c r="EG152" s="13"/>
      <c r="EH152" s="13"/>
      <c r="EI152" s="13"/>
      <c r="EJ152" s="13"/>
      <c r="EK152" s="13"/>
      <c r="EL152" s="13"/>
      <c r="EM152" s="13"/>
      <c r="EN152" s="13"/>
      <c r="EO152" s="13"/>
      <c r="EP152" s="13"/>
      <c r="EQ152" s="13"/>
      <c r="ER152" s="13"/>
      <c r="ES152" s="13"/>
      <c r="ET152" s="13"/>
      <c r="EU152" s="13"/>
      <c r="EV152" s="13"/>
      <c r="EW152" s="13"/>
      <c r="EX152" s="13"/>
      <c r="EY152" s="13"/>
      <c r="EZ152" s="13"/>
      <c r="FA152" s="13"/>
      <c r="FB152" s="13"/>
      <c r="FC152" s="13"/>
      <c r="FD152" s="13"/>
      <c r="FE152" s="13"/>
      <c r="FF152" s="13"/>
      <c r="FG152" s="13"/>
      <c r="FH152" s="13"/>
      <c r="FI152" s="13"/>
      <c r="FJ152" s="13"/>
      <c r="FK152" s="13"/>
      <c r="FL152" s="13"/>
      <c r="FM152" s="13"/>
      <c r="FN152" s="13"/>
      <c r="FO152" s="13"/>
      <c r="FP152" s="13"/>
      <c r="FQ152" s="13"/>
      <c r="FR152" s="13"/>
      <c r="FS152" s="13"/>
      <c r="FT152" s="13"/>
      <c r="FU152" s="13"/>
      <c r="FV152" s="13"/>
      <c r="FW152" s="13"/>
      <c r="FX152" s="13"/>
      <c r="FY152" s="13"/>
      <c r="FZ152" s="13"/>
      <c r="GA152" s="13"/>
      <c r="GB152" s="13"/>
      <c r="GC152" s="13"/>
      <c r="GD152" s="13"/>
      <c r="GE152" s="13"/>
      <c r="GF152" s="13"/>
      <c r="GG152" s="13"/>
      <c r="GH152" s="13"/>
      <c r="GI152" s="13"/>
      <c r="GJ152" s="13"/>
      <c r="GK152" s="13"/>
      <c r="GL152" s="13"/>
      <c r="GM152" s="13"/>
      <c r="GN152" s="13"/>
      <c r="GO152" s="13"/>
      <c r="GP152" s="13"/>
      <c r="GQ152" s="13"/>
      <c r="GR152" s="13"/>
      <c r="GS152" s="13"/>
      <c r="GT152" s="13"/>
      <c r="GU152" s="13"/>
      <c r="GV152" s="13"/>
      <c r="GW152" s="13"/>
      <c r="GX152" s="13"/>
      <c r="GY152" s="13"/>
      <c r="GZ152" s="13"/>
      <c r="HA152" s="13"/>
      <c r="HB152" s="13"/>
      <c r="HC152" s="13"/>
      <c r="HD152" s="13"/>
      <c r="HE152" s="13"/>
      <c r="HF152" s="13"/>
      <c r="HG152" s="13"/>
      <c r="HH152" s="13"/>
      <c r="HI152" s="13"/>
      <c r="HJ152" s="13"/>
      <c r="HK152" s="13"/>
      <c r="HL152" s="13"/>
    </row>
    <row r="153" spans="1:220" ht="14.25">
      <c r="A153" s="13"/>
      <c r="B153" s="13"/>
      <c r="C153" s="17"/>
      <c r="D153" s="13"/>
      <c r="E153" s="13"/>
      <c r="F153" s="17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  <c r="DY153" s="13"/>
      <c r="DZ153" s="13"/>
      <c r="EA153" s="13"/>
      <c r="EB153" s="13"/>
      <c r="EC153" s="13"/>
      <c r="ED153" s="13"/>
      <c r="EE153" s="13"/>
      <c r="EF153" s="13"/>
      <c r="EG153" s="13"/>
      <c r="EH153" s="13"/>
      <c r="EI153" s="13"/>
      <c r="EJ153" s="13"/>
      <c r="EK153" s="13"/>
      <c r="EL153" s="13"/>
      <c r="EM153" s="13"/>
      <c r="EN153" s="13"/>
      <c r="EO153" s="13"/>
      <c r="EP153" s="13"/>
      <c r="EQ153" s="13"/>
      <c r="ER153" s="13"/>
      <c r="ES153" s="13"/>
      <c r="ET153" s="13"/>
      <c r="EU153" s="13"/>
      <c r="EV153" s="13"/>
      <c r="EW153" s="13"/>
      <c r="EX153" s="13"/>
      <c r="EY153" s="13"/>
      <c r="EZ153" s="13"/>
      <c r="FA153" s="13"/>
      <c r="FB153" s="13"/>
      <c r="FC153" s="13"/>
      <c r="FD153" s="13"/>
      <c r="FE153" s="13"/>
      <c r="FF153" s="13"/>
      <c r="FG153" s="13"/>
      <c r="FH153" s="13"/>
      <c r="FI153" s="13"/>
      <c r="FJ153" s="13"/>
      <c r="FK153" s="13"/>
      <c r="FL153" s="13"/>
      <c r="FM153" s="13"/>
      <c r="FN153" s="13"/>
      <c r="FO153" s="13"/>
      <c r="FP153" s="13"/>
      <c r="FQ153" s="13"/>
      <c r="FR153" s="13"/>
      <c r="FS153" s="13"/>
      <c r="FT153" s="13"/>
      <c r="FU153" s="13"/>
      <c r="FV153" s="13"/>
      <c r="FW153" s="13"/>
      <c r="FX153" s="13"/>
      <c r="FY153" s="13"/>
      <c r="FZ153" s="13"/>
      <c r="GA153" s="13"/>
      <c r="GB153" s="13"/>
      <c r="GC153" s="13"/>
      <c r="GD153" s="13"/>
      <c r="GE153" s="13"/>
      <c r="GF153" s="13"/>
      <c r="GG153" s="13"/>
      <c r="GH153" s="13"/>
      <c r="GI153" s="13"/>
      <c r="GJ153" s="13"/>
      <c r="GK153" s="13"/>
      <c r="GL153" s="13"/>
      <c r="GM153" s="13"/>
      <c r="GN153" s="13"/>
      <c r="GO153" s="13"/>
      <c r="GP153" s="13"/>
      <c r="GQ153" s="13"/>
      <c r="GR153" s="13"/>
      <c r="GS153" s="13"/>
      <c r="GT153" s="13"/>
      <c r="GU153" s="13"/>
      <c r="GV153" s="13"/>
      <c r="GW153" s="13"/>
      <c r="GX153" s="13"/>
      <c r="GY153" s="13"/>
      <c r="GZ153" s="13"/>
      <c r="HA153" s="13"/>
      <c r="HB153" s="13"/>
      <c r="HC153" s="13"/>
      <c r="HD153" s="13"/>
      <c r="HE153" s="13"/>
      <c r="HF153" s="13"/>
      <c r="HG153" s="13"/>
      <c r="HH153" s="13"/>
      <c r="HI153" s="13"/>
      <c r="HJ153" s="13"/>
      <c r="HK153" s="13"/>
      <c r="HL153" s="13"/>
    </row>
    <row r="154" spans="1:220" ht="14.25">
      <c r="A154" s="13"/>
      <c r="B154" s="13"/>
      <c r="C154" s="17"/>
      <c r="D154" s="13"/>
      <c r="E154" s="13"/>
      <c r="F154" s="17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  <c r="DY154" s="13"/>
      <c r="DZ154" s="13"/>
      <c r="EA154" s="13"/>
      <c r="EB154" s="13"/>
      <c r="EC154" s="13"/>
      <c r="ED154" s="13"/>
      <c r="EE154" s="13"/>
      <c r="EF154" s="13"/>
      <c r="EG154" s="13"/>
      <c r="EH154" s="13"/>
      <c r="EI154" s="13"/>
      <c r="EJ154" s="13"/>
      <c r="EK154" s="13"/>
      <c r="EL154" s="13"/>
      <c r="EM154" s="13"/>
      <c r="EN154" s="13"/>
      <c r="EO154" s="13"/>
      <c r="EP154" s="13"/>
      <c r="EQ154" s="13"/>
      <c r="ER154" s="13"/>
      <c r="ES154" s="13"/>
      <c r="ET154" s="13"/>
      <c r="EU154" s="13"/>
      <c r="EV154" s="13"/>
      <c r="EW154" s="13"/>
      <c r="EX154" s="13"/>
      <c r="EY154" s="13"/>
      <c r="EZ154" s="13"/>
      <c r="FA154" s="13"/>
      <c r="FB154" s="13"/>
      <c r="FC154" s="13"/>
      <c r="FD154" s="13"/>
      <c r="FE154" s="13"/>
      <c r="FF154" s="13"/>
      <c r="FG154" s="13"/>
      <c r="FH154" s="13"/>
      <c r="FI154" s="13"/>
      <c r="FJ154" s="13"/>
      <c r="FK154" s="13"/>
      <c r="FL154" s="13"/>
      <c r="FM154" s="13"/>
      <c r="FN154" s="13"/>
      <c r="FO154" s="13"/>
      <c r="FP154" s="13"/>
      <c r="FQ154" s="13"/>
      <c r="FR154" s="13"/>
      <c r="FS154" s="13"/>
      <c r="FT154" s="13"/>
      <c r="FU154" s="13"/>
      <c r="FV154" s="13"/>
      <c r="FW154" s="13"/>
      <c r="FX154" s="13"/>
      <c r="FY154" s="13"/>
      <c r="FZ154" s="13"/>
      <c r="GA154" s="13"/>
      <c r="GB154" s="13"/>
      <c r="GC154" s="13"/>
      <c r="GD154" s="13"/>
      <c r="GE154" s="13"/>
      <c r="GF154" s="13"/>
      <c r="GG154" s="13"/>
      <c r="GH154" s="13"/>
      <c r="GI154" s="13"/>
      <c r="GJ154" s="13"/>
      <c r="GK154" s="13"/>
      <c r="GL154" s="13"/>
      <c r="GM154" s="13"/>
      <c r="GN154" s="13"/>
      <c r="GO154" s="13"/>
      <c r="GP154" s="13"/>
      <c r="GQ154" s="13"/>
      <c r="GR154" s="13"/>
      <c r="GS154" s="13"/>
      <c r="GT154" s="13"/>
      <c r="GU154" s="13"/>
      <c r="GV154" s="13"/>
      <c r="GW154" s="13"/>
      <c r="GX154" s="13"/>
      <c r="GY154" s="13"/>
      <c r="GZ154" s="13"/>
      <c r="HA154" s="13"/>
      <c r="HB154" s="13"/>
      <c r="HC154" s="13"/>
      <c r="HD154" s="13"/>
      <c r="HE154" s="13"/>
      <c r="HF154" s="13"/>
      <c r="HG154" s="13"/>
      <c r="HH154" s="13"/>
      <c r="HI154" s="13"/>
      <c r="HJ154" s="13"/>
      <c r="HK154" s="13"/>
      <c r="HL154" s="13"/>
    </row>
    <row r="155" spans="1:220" ht="14.25">
      <c r="A155" s="13"/>
      <c r="B155" s="13"/>
      <c r="C155" s="17"/>
      <c r="D155" s="13"/>
      <c r="E155" s="13"/>
      <c r="F155" s="17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  <c r="DY155" s="13"/>
      <c r="DZ155" s="13"/>
      <c r="EA155" s="13"/>
      <c r="EB155" s="13"/>
      <c r="EC155" s="13"/>
      <c r="ED155" s="13"/>
      <c r="EE155" s="13"/>
      <c r="EF155" s="13"/>
      <c r="EG155" s="13"/>
      <c r="EH155" s="13"/>
      <c r="EI155" s="13"/>
      <c r="EJ155" s="13"/>
      <c r="EK155" s="13"/>
      <c r="EL155" s="13"/>
      <c r="EM155" s="13"/>
      <c r="EN155" s="13"/>
      <c r="EO155" s="13"/>
      <c r="EP155" s="13"/>
      <c r="EQ155" s="13"/>
      <c r="ER155" s="13"/>
      <c r="ES155" s="13"/>
      <c r="ET155" s="13"/>
      <c r="EU155" s="13"/>
      <c r="EV155" s="13"/>
      <c r="EW155" s="13"/>
      <c r="EX155" s="13"/>
      <c r="EY155" s="13"/>
      <c r="EZ155" s="13"/>
      <c r="FA155" s="13"/>
      <c r="FB155" s="13"/>
      <c r="FC155" s="13"/>
      <c r="FD155" s="13"/>
      <c r="FE155" s="13"/>
      <c r="FF155" s="13"/>
      <c r="FG155" s="13"/>
      <c r="FH155" s="13"/>
      <c r="FI155" s="13"/>
      <c r="FJ155" s="13"/>
      <c r="FK155" s="13"/>
      <c r="FL155" s="13"/>
      <c r="FM155" s="13"/>
      <c r="FN155" s="13"/>
      <c r="FO155" s="13"/>
      <c r="FP155" s="13"/>
      <c r="FQ155" s="13"/>
      <c r="FR155" s="13"/>
      <c r="FS155" s="13"/>
      <c r="FT155" s="13"/>
      <c r="FU155" s="13"/>
      <c r="FV155" s="13"/>
      <c r="FW155" s="13"/>
      <c r="FX155" s="13"/>
      <c r="FY155" s="13"/>
      <c r="FZ155" s="13"/>
      <c r="GA155" s="13"/>
      <c r="GB155" s="13"/>
      <c r="GC155" s="13"/>
      <c r="GD155" s="13"/>
      <c r="GE155" s="13"/>
      <c r="GF155" s="13"/>
      <c r="GG155" s="13"/>
      <c r="GH155" s="13"/>
      <c r="GI155" s="13"/>
      <c r="GJ155" s="13"/>
      <c r="GK155" s="13"/>
      <c r="GL155" s="13"/>
      <c r="GM155" s="13"/>
      <c r="GN155" s="13"/>
      <c r="GO155" s="13"/>
      <c r="GP155" s="13"/>
      <c r="GQ155" s="13"/>
      <c r="GR155" s="13"/>
      <c r="GS155" s="13"/>
      <c r="GT155" s="13"/>
      <c r="GU155" s="13"/>
      <c r="GV155" s="13"/>
      <c r="GW155" s="13"/>
      <c r="GX155" s="13"/>
      <c r="GY155" s="13"/>
      <c r="GZ155" s="13"/>
      <c r="HA155" s="13"/>
      <c r="HB155" s="13"/>
      <c r="HC155" s="13"/>
      <c r="HD155" s="13"/>
      <c r="HE155" s="13"/>
      <c r="HF155" s="13"/>
      <c r="HG155" s="13"/>
      <c r="HH155" s="13"/>
      <c r="HI155" s="13"/>
      <c r="HJ155" s="13"/>
      <c r="HK155" s="13"/>
      <c r="HL155" s="13"/>
    </row>
    <row r="156" spans="1:220" ht="14.25">
      <c r="A156" s="13"/>
      <c r="B156" s="13"/>
      <c r="C156" s="17"/>
      <c r="D156" s="13"/>
      <c r="E156" s="13"/>
      <c r="F156" s="17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</row>
    <row r="157" spans="1:220" ht="14.25">
      <c r="A157" s="13"/>
      <c r="B157" s="13"/>
      <c r="C157" s="17"/>
      <c r="D157" s="13"/>
      <c r="E157" s="13"/>
      <c r="F157" s="17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3"/>
      <c r="FE157" s="13"/>
      <c r="FF157" s="13"/>
      <c r="FG157" s="13"/>
      <c r="FH157" s="13"/>
      <c r="FI157" s="13"/>
      <c r="FJ157" s="13"/>
      <c r="FK157" s="13"/>
      <c r="FL157" s="13"/>
      <c r="FM157" s="13"/>
      <c r="FN157" s="13"/>
      <c r="FO157" s="13"/>
      <c r="FP157" s="13"/>
      <c r="FQ157" s="13"/>
      <c r="FR157" s="13"/>
      <c r="FS157" s="13"/>
      <c r="FT157" s="13"/>
      <c r="FU157" s="13"/>
      <c r="FV157" s="13"/>
      <c r="FW157" s="13"/>
      <c r="FX157" s="13"/>
      <c r="FY157" s="13"/>
      <c r="FZ157" s="13"/>
      <c r="GA157" s="13"/>
      <c r="GB157" s="13"/>
      <c r="GC157" s="13"/>
      <c r="GD157" s="13"/>
      <c r="GE157" s="13"/>
      <c r="GF157" s="13"/>
      <c r="GG157" s="13"/>
      <c r="GH157" s="13"/>
      <c r="GI157" s="13"/>
      <c r="GJ157" s="13"/>
      <c r="GK157" s="13"/>
      <c r="GL157" s="13"/>
      <c r="GM157" s="13"/>
      <c r="GN157" s="13"/>
      <c r="GO157" s="13"/>
      <c r="GP157" s="13"/>
      <c r="GQ157" s="13"/>
      <c r="GR157" s="13"/>
      <c r="GS157" s="13"/>
      <c r="GT157" s="13"/>
      <c r="GU157" s="13"/>
      <c r="GV157" s="13"/>
      <c r="GW157" s="13"/>
      <c r="GX157" s="13"/>
      <c r="GY157" s="13"/>
      <c r="GZ157" s="13"/>
      <c r="HA157" s="13"/>
      <c r="HB157" s="13"/>
      <c r="HC157" s="13"/>
      <c r="HD157" s="13"/>
      <c r="HE157" s="13"/>
      <c r="HF157" s="13"/>
      <c r="HG157" s="13"/>
      <c r="HH157" s="13"/>
      <c r="HI157" s="13"/>
      <c r="HJ157" s="13"/>
      <c r="HK157" s="13"/>
      <c r="HL157" s="13"/>
    </row>
    <row r="158" spans="1:220" ht="14.25">
      <c r="A158" s="13"/>
      <c r="B158" s="13"/>
      <c r="C158" s="17"/>
      <c r="D158" s="13"/>
      <c r="E158" s="13"/>
      <c r="F158" s="17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  <c r="DY158" s="13"/>
      <c r="DZ158" s="13"/>
      <c r="EA158" s="13"/>
      <c r="EB158" s="13"/>
      <c r="EC158" s="13"/>
      <c r="ED158" s="13"/>
      <c r="EE158" s="13"/>
      <c r="EF158" s="13"/>
      <c r="EG158" s="13"/>
      <c r="EH158" s="13"/>
      <c r="EI158" s="13"/>
      <c r="EJ158" s="13"/>
      <c r="EK158" s="13"/>
      <c r="EL158" s="13"/>
      <c r="EM158" s="13"/>
      <c r="EN158" s="13"/>
      <c r="EO158" s="13"/>
      <c r="EP158" s="13"/>
      <c r="EQ158" s="13"/>
      <c r="ER158" s="13"/>
      <c r="ES158" s="13"/>
      <c r="ET158" s="13"/>
      <c r="EU158" s="13"/>
      <c r="EV158" s="13"/>
      <c r="EW158" s="13"/>
      <c r="EX158" s="13"/>
      <c r="EY158" s="13"/>
      <c r="EZ158" s="13"/>
      <c r="FA158" s="13"/>
      <c r="FB158" s="13"/>
      <c r="FC158" s="13"/>
      <c r="FD158" s="13"/>
      <c r="FE158" s="13"/>
      <c r="FF158" s="13"/>
      <c r="FG158" s="13"/>
      <c r="FH158" s="13"/>
      <c r="FI158" s="13"/>
      <c r="FJ158" s="13"/>
      <c r="FK158" s="13"/>
      <c r="FL158" s="13"/>
      <c r="FM158" s="13"/>
      <c r="FN158" s="13"/>
      <c r="FO158" s="13"/>
      <c r="FP158" s="13"/>
      <c r="FQ158" s="13"/>
      <c r="FR158" s="13"/>
      <c r="FS158" s="13"/>
      <c r="FT158" s="13"/>
      <c r="FU158" s="13"/>
      <c r="FV158" s="13"/>
      <c r="FW158" s="13"/>
      <c r="FX158" s="13"/>
      <c r="FY158" s="13"/>
      <c r="FZ158" s="13"/>
      <c r="GA158" s="13"/>
      <c r="GB158" s="13"/>
      <c r="GC158" s="13"/>
      <c r="GD158" s="13"/>
      <c r="GE158" s="13"/>
      <c r="GF158" s="13"/>
      <c r="GG158" s="13"/>
      <c r="GH158" s="13"/>
      <c r="GI158" s="13"/>
      <c r="GJ158" s="13"/>
      <c r="GK158" s="13"/>
      <c r="GL158" s="13"/>
      <c r="GM158" s="13"/>
      <c r="GN158" s="13"/>
      <c r="GO158" s="13"/>
      <c r="GP158" s="13"/>
      <c r="GQ158" s="13"/>
      <c r="GR158" s="13"/>
      <c r="GS158" s="13"/>
      <c r="GT158" s="13"/>
      <c r="GU158" s="13"/>
      <c r="GV158" s="13"/>
      <c r="GW158" s="13"/>
      <c r="GX158" s="13"/>
      <c r="GY158" s="13"/>
      <c r="GZ158" s="13"/>
      <c r="HA158" s="13"/>
      <c r="HB158" s="13"/>
      <c r="HC158" s="13"/>
      <c r="HD158" s="13"/>
      <c r="HE158" s="13"/>
      <c r="HF158" s="13"/>
      <c r="HG158" s="13"/>
      <c r="HH158" s="13"/>
      <c r="HI158" s="13"/>
      <c r="HJ158" s="13"/>
      <c r="HK158" s="13"/>
      <c r="HL158" s="13"/>
    </row>
    <row r="159" spans="1:220" ht="14.25">
      <c r="A159" s="13"/>
      <c r="B159" s="13"/>
      <c r="C159" s="17"/>
      <c r="D159" s="13"/>
      <c r="E159" s="13"/>
      <c r="F159" s="17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  <c r="DY159" s="13"/>
      <c r="DZ159" s="13"/>
      <c r="EA159" s="13"/>
      <c r="EB159" s="13"/>
      <c r="EC159" s="13"/>
      <c r="ED159" s="13"/>
      <c r="EE159" s="13"/>
      <c r="EF159" s="13"/>
      <c r="EG159" s="13"/>
      <c r="EH159" s="13"/>
      <c r="EI159" s="13"/>
      <c r="EJ159" s="13"/>
      <c r="EK159" s="13"/>
      <c r="EL159" s="13"/>
      <c r="EM159" s="13"/>
      <c r="EN159" s="13"/>
      <c r="EO159" s="13"/>
      <c r="EP159" s="13"/>
      <c r="EQ159" s="13"/>
      <c r="ER159" s="13"/>
      <c r="ES159" s="13"/>
      <c r="ET159" s="13"/>
      <c r="EU159" s="13"/>
      <c r="EV159" s="13"/>
      <c r="EW159" s="13"/>
      <c r="EX159" s="13"/>
      <c r="EY159" s="13"/>
      <c r="EZ159" s="13"/>
      <c r="FA159" s="13"/>
      <c r="FB159" s="13"/>
      <c r="FC159" s="13"/>
      <c r="FD159" s="13"/>
      <c r="FE159" s="13"/>
      <c r="FF159" s="13"/>
      <c r="FG159" s="13"/>
      <c r="FH159" s="13"/>
      <c r="FI159" s="13"/>
      <c r="FJ159" s="13"/>
      <c r="FK159" s="13"/>
      <c r="FL159" s="13"/>
      <c r="FM159" s="13"/>
      <c r="FN159" s="13"/>
      <c r="FO159" s="13"/>
      <c r="FP159" s="13"/>
      <c r="FQ159" s="13"/>
      <c r="FR159" s="13"/>
      <c r="FS159" s="13"/>
      <c r="FT159" s="13"/>
      <c r="FU159" s="13"/>
      <c r="FV159" s="13"/>
      <c r="FW159" s="13"/>
      <c r="FX159" s="13"/>
      <c r="FY159" s="13"/>
      <c r="FZ159" s="13"/>
      <c r="GA159" s="13"/>
      <c r="GB159" s="13"/>
      <c r="GC159" s="13"/>
      <c r="GD159" s="13"/>
      <c r="GE159" s="13"/>
      <c r="GF159" s="13"/>
      <c r="GG159" s="13"/>
      <c r="GH159" s="13"/>
      <c r="GI159" s="13"/>
      <c r="GJ159" s="13"/>
      <c r="GK159" s="13"/>
      <c r="GL159" s="13"/>
      <c r="GM159" s="13"/>
      <c r="GN159" s="13"/>
      <c r="GO159" s="13"/>
      <c r="GP159" s="13"/>
      <c r="GQ159" s="13"/>
      <c r="GR159" s="13"/>
      <c r="GS159" s="13"/>
      <c r="GT159" s="13"/>
      <c r="GU159" s="13"/>
      <c r="GV159" s="13"/>
      <c r="GW159" s="13"/>
      <c r="GX159" s="13"/>
      <c r="GY159" s="13"/>
      <c r="GZ159" s="13"/>
      <c r="HA159" s="13"/>
      <c r="HB159" s="13"/>
      <c r="HC159" s="13"/>
      <c r="HD159" s="13"/>
      <c r="HE159" s="13"/>
      <c r="HF159" s="13"/>
      <c r="HG159" s="13"/>
      <c r="HH159" s="13"/>
      <c r="HI159" s="13"/>
      <c r="HJ159" s="13"/>
      <c r="HK159" s="13"/>
      <c r="HL159" s="13"/>
    </row>
    <row r="160" spans="1:220" ht="14.25">
      <c r="A160" s="13"/>
      <c r="B160" s="13"/>
      <c r="C160" s="17"/>
      <c r="D160" s="13"/>
      <c r="E160" s="13"/>
      <c r="F160" s="17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  <c r="DY160" s="13"/>
      <c r="DZ160" s="13"/>
      <c r="EA160" s="13"/>
      <c r="EB160" s="13"/>
      <c r="EC160" s="13"/>
      <c r="ED160" s="13"/>
      <c r="EE160" s="13"/>
      <c r="EF160" s="13"/>
      <c r="EG160" s="13"/>
      <c r="EH160" s="13"/>
      <c r="EI160" s="13"/>
      <c r="EJ160" s="13"/>
      <c r="EK160" s="13"/>
      <c r="EL160" s="13"/>
      <c r="EM160" s="13"/>
      <c r="EN160" s="13"/>
      <c r="EO160" s="13"/>
      <c r="EP160" s="13"/>
      <c r="EQ160" s="13"/>
      <c r="ER160" s="13"/>
      <c r="ES160" s="13"/>
      <c r="ET160" s="13"/>
      <c r="EU160" s="13"/>
      <c r="EV160" s="13"/>
      <c r="EW160" s="13"/>
      <c r="EX160" s="13"/>
      <c r="EY160" s="13"/>
      <c r="EZ160" s="13"/>
      <c r="FA160" s="13"/>
      <c r="FB160" s="13"/>
      <c r="FC160" s="13"/>
      <c r="FD160" s="13"/>
      <c r="FE160" s="13"/>
      <c r="FF160" s="13"/>
      <c r="FG160" s="13"/>
      <c r="FH160" s="13"/>
      <c r="FI160" s="13"/>
      <c r="FJ160" s="13"/>
      <c r="FK160" s="13"/>
      <c r="FL160" s="13"/>
      <c r="FM160" s="13"/>
      <c r="FN160" s="13"/>
      <c r="FO160" s="13"/>
      <c r="FP160" s="13"/>
      <c r="FQ160" s="13"/>
      <c r="FR160" s="13"/>
      <c r="FS160" s="13"/>
      <c r="FT160" s="13"/>
      <c r="FU160" s="13"/>
      <c r="FV160" s="13"/>
      <c r="FW160" s="13"/>
      <c r="FX160" s="13"/>
      <c r="FY160" s="13"/>
      <c r="FZ160" s="13"/>
      <c r="GA160" s="13"/>
      <c r="GB160" s="13"/>
      <c r="GC160" s="13"/>
      <c r="GD160" s="13"/>
      <c r="GE160" s="13"/>
      <c r="GF160" s="13"/>
      <c r="GG160" s="13"/>
      <c r="GH160" s="13"/>
      <c r="GI160" s="13"/>
      <c r="GJ160" s="13"/>
      <c r="GK160" s="13"/>
      <c r="GL160" s="13"/>
      <c r="GM160" s="13"/>
      <c r="GN160" s="13"/>
      <c r="GO160" s="13"/>
      <c r="GP160" s="13"/>
      <c r="GQ160" s="13"/>
      <c r="GR160" s="13"/>
      <c r="GS160" s="13"/>
      <c r="GT160" s="13"/>
      <c r="GU160" s="13"/>
      <c r="GV160" s="13"/>
      <c r="GW160" s="13"/>
      <c r="GX160" s="13"/>
      <c r="GY160" s="13"/>
      <c r="GZ160" s="13"/>
      <c r="HA160" s="13"/>
      <c r="HB160" s="13"/>
      <c r="HC160" s="13"/>
      <c r="HD160" s="13"/>
      <c r="HE160" s="13"/>
      <c r="HF160" s="13"/>
      <c r="HG160" s="13"/>
      <c r="HH160" s="13"/>
      <c r="HI160" s="13"/>
      <c r="HJ160" s="13"/>
      <c r="HK160" s="13"/>
      <c r="HL160" s="13"/>
    </row>
    <row r="161" spans="1:220" ht="14.25">
      <c r="A161" s="13"/>
      <c r="B161" s="13"/>
      <c r="C161" s="17"/>
      <c r="D161" s="13"/>
      <c r="E161" s="13"/>
      <c r="F161" s="17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</row>
  </sheetData>
  <sheetProtection/>
  <autoFilter ref="A2:Z119"/>
  <mergeCells count="9">
    <mergeCell ref="A1:Z1"/>
    <mergeCell ref="A2:A3"/>
    <mergeCell ref="B2:B3"/>
    <mergeCell ref="C2:C3"/>
    <mergeCell ref="D2:D3"/>
    <mergeCell ref="E2:E3"/>
    <mergeCell ref="F2:F3"/>
    <mergeCell ref="Y2:Y3"/>
    <mergeCell ref="Z2:Z3"/>
  </mergeCells>
  <printOptions horizontalCentered="1"/>
  <pageMargins left="0.12" right="0.16" top="0.31" bottom="0.39" header="0.59" footer="0.24"/>
  <pageSetup horizontalDpi="600" verticalDpi="600" orientation="landscape" paperSize="9" scale="73"/>
  <headerFooter scaleWithDoc="0" alignWithMargins="0">
    <oddFooter>&amp;C&amp;"宋体"&amp;12第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IE70"/>
  <sheetViews>
    <sheetView tabSelected="1" zoomScaleSheetLayoutView="100" workbookViewId="0" topLeftCell="A1">
      <pane ySplit="2" topLeftCell="A21" activePane="bottomLeft" state="frozen"/>
      <selection pane="bottomLeft" activeCell="F33" sqref="F33"/>
    </sheetView>
  </sheetViews>
  <sheetFormatPr defaultColWidth="9.00390625" defaultRowHeight="14.25"/>
  <cols>
    <col min="1" max="1" width="9.00390625" style="11" customWidth="1"/>
    <col min="2" max="2" width="9.25390625" style="11" customWidth="1"/>
    <col min="3" max="3" width="30.50390625" style="12" customWidth="1"/>
    <col min="4" max="4" width="27.25390625" style="11" customWidth="1"/>
    <col min="5" max="197" width="9.00390625" style="11" customWidth="1"/>
    <col min="198" max="233" width="9.00390625" style="13" customWidth="1"/>
  </cols>
  <sheetData>
    <row r="1" spans="1:233" s="4" customFormat="1" ht="63" customHeight="1">
      <c r="A1" s="1" t="s">
        <v>440</v>
      </c>
      <c r="B1" s="1"/>
      <c r="C1" s="1"/>
      <c r="D1" s="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</row>
    <row r="2" spans="1:7" ht="27" customHeight="1">
      <c r="A2" s="5" t="s">
        <v>87</v>
      </c>
      <c r="B2" s="5" t="s">
        <v>88</v>
      </c>
      <c r="C2" s="5" t="s">
        <v>89</v>
      </c>
      <c r="D2" s="6" t="s">
        <v>123</v>
      </c>
      <c r="E2" s="14"/>
      <c r="F2" s="14"/>
      <c r="G2" s="14"/>
    </row>
    <row r="3" spans="1:233" s="4" customFormat="1" ht="24.75" customHeight="1">
      <c r="A3" s="7">
        <v>1</v>
      </c>
      <c r="B3" s="15" t="s">
        <v>124</v>
      </c>
      <c r="C3" s="15" t="s">
        <v>198</v>
      </c>
      <c r="D3" s="8" t="s">
        <v>441</v>
      </c>
      <c r="E3" s="10"/>
      <c r="F3" s="10"/>
      <c r="G3" s="10"/>
      <c r="H3" s="10"/>
      <c r="I3" s="10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</row>
    <row r="4" spans="1:233" s="4" customFormat="1" ht="24.75" customHeight="1">
      <c r="A4" s="7">
        <v>2</v>
      </c>
      <c r="B4" s="15" t="s">
        <v>124</v>
      </c>
      <c r="C4" s="15" t="s">
        <v>200</v>
      </c>
      <c r="D4" s="8" t="s">
        <v>441</v>
      </c>
      <c r="E4" s="10"/>
      <c r="F4" s="10"/>
      <c r="G4" s="10"/>
      <c r="H4" s="10"/>
      <c r="I4" s="10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</row>
    <row r="5" spans="1:233" s="4" customFormat="1" ht="24.75" customHeight="1">
      <c r="A5" s="7">
        <v>3</v>
      </c>
      <c r="B5" s="15" t="s">
        <v>124</v>
      </c>
      <c r="C5" s="15" t="s">
        <v>442</v>
      </c>
      <c r="D5" s="8" t="s">
        <v>441</v>
      </c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</row>
    <row r="6" spans="1:233" s="4" customFormat="1" ht="24.75" customHeight="1">
      <c r="A6" s="7">
        <v>4</v>
      </c>
      <c r="B6" s="15" t="s">
        <v>124</v>
      </c>
      <c r="C6" s="15" t="s">
        <v>193</v>
      </c>
      <c r="D6" s="8" t="s">
        <v>441</v>
      </c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</row>
    <row r="7" spans="1:233" s="4" customFormat="1" ht="24.75" customHeight="1">
      <c r="A7" s="7">
        <v>5</v>
      </c>
      <c r="B7" s="15" t="s">
        <v>124</v>
      </c>
      <c r="C7" s="15" t="s">
        <v>443</v>
      </c>
      <c r="D7" s="8" t="s">
        <v>441</v>
      </c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</row>
    <row r="8" spans="1:233" s="4" customFormat="1" ht="24.75" customHeight="1">
      <c r="A8" s="7">
        <v>6</v>
      </c>
      <c r="B8" s="15" t="s">
        <v>124</v>
      </c>
      <c r="C8" s="15" t="s">
        <v>444</v>
      </c>
      <c r="D8" s="8" t="s">
        <v>441</v>
      </c>
      <c r="E8" s="10"/>
      <c r="F8" s="10"/>
      <c r="G8" s="10"/>
      <c r="H8" s="10"/>
      <c r="I8" s="10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</row>
    <row r="9" spans="1:233" s="4" customFormat="1" ht="24.75" customHeight="1">
      <c r="A9" s="7">
        <v>7</v>
      </c>
      <c r="B9" s="15" t="s">
        <v>124</v>
      </c>
      <c r="C9" s="15" t="s">
        <v>445</v>
      </c>
      <c r="D9" s="8" t="s">
        <v>441</v>
      </c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</row>
    <row r="10" spans="1:233" s="4" customFormat="1" ht="24.75" customHeight="1">
      <c r="A10" s="7">
        <v>8</v>
      </c>
      <c r="B10" s="15" t="s">
        <v>124</v>
      </c>
      <c r="C10" s="15" t="s">
        <v>202</v>
      </c>
      <c r="D10" s="8" t="s">
        <v>441</v>
      </c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</row>
    <row r="11" spans="1:233" s="4" customFormat="1" ht="24.75" customHeight="1">
      <c r="A11" s="7">
        <v>9</v>
      </c>
      <c r="B11" s="15" t="s">
        <v>204</v>
      </c>
      <c r="C11" s="15" t="s">
        <v>446</v>
      </c>
      <c r="D11" s="8" t="s">
        <v>441</v>
      </c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</row>
    <row r="12" spans="1:233" s="4" customFormat="1" ht="24.75" customHeight="1">
      <c r="A12" s="7">
        <v>10</v>
      </c>
      <c r="B12" s="15" t="s">
        <v>204</v>
      </c>
      <c r="C12" s="15" t="s">
        <v>210</v>
      </c>
      <c r="D12" s="8" t="s">
        <v>441</v>
      </c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</row>
    <row r="13" spans="1:233" s="4" customFormat="1" ht="24" customHeight="1">
      <c r="A13" s="7">
        <v>11</v>
      </c>
      <c r="B13" s="15" t="s">
        <v>226</v>
      </c>
      <c r="C13" s="15" t="s">
        <v>246</v>
      </c>
      <c r="D13" s="8" t="s">
        <v>441</v>
      </c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</row>
    <row r="14" spans="1:233" s="4" customFormat="1" ht="24" customHeight="1">
      <c r="A14" s="7">
        <v>12</v>
      </c>
      <c r="B14" s="15" t="s">
        <v>226</v>
      </c>
      <c r="C14" s="15" t="s">
        <v>249</v>
      </c>
      <c r="D14" s="8" t="s">
        <v>441</v>
      </c>
      <c r="E14" s="10"/>
      <c r="F14" s="10"/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</row>
    <row r="15" spans="1:233" s="4" customFormat="1" ht="24" customHeight="1">
      <c r="A15" s="7">
        <v>13</v>
      </c>
      <c r="B15" s="15" t="s">
        <v>226</v>
      </c>
      <c r="C15" s="9" t="s">
        <v>447</v>
      </c>
      <c r="D15" s="8" t="s">
        <v>441</v>
      </c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</row>
    <row r="16" spans="1:233" s="4" customFormat="1" ht="24" customHeight="1">
      <c r="A16" s="7">
        <v>14</v>
      </c>
      <c r="B16" s="15" t="s">
        <v>270</v>
      </c>
      <c r="C16" s="15" t="s">
        <v>439</v>
      </c>
      <c r="D16" s="8" t="s">
        <v>441</v>
      </c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</row>
    <row r="17" spans="1:233" s="4" customFormat="1" ht="24" customHeight="1">
      <c r="A17" s="7">
        <v>15</v>
      </c>
      <c r="B17" s="15" t="s">
        <v>270</v>
      </c>
      <c r="C17" s="15" t="s">
        <v>399</v>
      </c>
      <c r="D17" s="8" t="s">
        <v>441</v>
      </c>
      <c r="E17" s="10"/>
      <c r="F17" s="10"/>
      <c r="G17" s="10"/>
      <c r="H17" s="10"/>
      <c r="I17" s="10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</row>
    <row r="18" spans="1:233" s="4" customFormat="1" ht="24" customHeight="1">
      <c r="A18" s="7">
        <v>16</v>
      </c>
      <c r="B18" s="15" t="s">
        <v>270</v>
      </c>
      <c r="C18" s="15" t="s">
        <v>448</v>
      </c>
      <c r="D18" s="8" t="s">
        <v>441</v>
      </c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</row>
    <row r="19" spans="1:233" s="4" customFormat="1" ht="24" customHeight="1">
      <c r="A19" s="7">
        <v>17</v>
      </c>
      <c r="B19" s="15" t="s">
        <v>270</v>
      </c>
      <c r="C19" s="15" t="s">
        <v>286</v>
      </c>
      <c r="D19" s="8" t="s">
        <v>441</v>
      </c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</row>
    <row r="20" spans="1:233" s="4" customFormat="1" ht="24" customHeight="1">
      <c r="A20" s="7">
        <v>18</v>
      </c>
      <c r="B20" s="15" t="s">
        <v>270</v>
      </c>
      <c r="C20" s="16" t="s">
        <v>402</v>
      </c>
      <c r="D20" s="8" t="s">
        <v>441</v>
      </c>
      <c r="E20" s="10"/>
      <c r="F20" s="10"/>
      <c r="G20" s="10"/>
      <c r="H20" s="10"/>
      <c r="I20" s="10"/>
      <c r="J20" s="10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</row>
    <row r="21" spans="1:233" s="4" customFormat="1" ht="24" customHeight="1">
      <c r="A21" s="7">
        <v>19</v>
      </c>
      <c r="B21" s="15" t="s">
        <v>270</v>
      </c>
      <c r="C21" s="15" t="s">
        <v>449</v>
      </c>
      <c r="D21" s="8" t="s">
        <v>441</v>
      </c>
      <c r="E21" s="10"/>
      <c r="F21" s="10"/>
      <c r="G21" s="10"/>
      <c r="H21" s="10"/>
      <c r="I21" s="10"/>
      <c r="J21" s="10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</row>
    <row r="22" spans="1:233" s="4" customFormat="1" ht="24" customHeight="1">
      <c r="A22" s="7">
        <v>20</v>
      </c>
      <c r="B22" s="15" t="s">
        <v>270</v>
      </c>
      <c r="C22" s="15" t="s">
        <v>450</v>
      </c>
      <c r="D22" s="8" t="s">
        <v>441</v>
      </c>
      <c r="E22" s="10"/>
      <c r="F22" s="10"/>
      <c r="G22" s="10"/>
      <c r="H22" s="10"/>
      <c r="I22" s="10"/>
      <c r="J22" s="10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</row>
    <row r="23" spans="1:233" s="4" customFormat="1" ht="24" customHeight="1">
      <c r="A23" s="7">
        <v>21</v>
      </c>
      <c r="B23" s="15" t="s">
        <v>319</v>
      </c>
      <c r="C23" s="15" t="s">
        <v>451</v>
      </c>
      <c r="D23" s="8" t="s">
        <v>441</v>
      </c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</row>
    <row r="24" spans="1:233" s="4" customFormat="1" ht="24" customHeight="1">
      <c r="A24" s="7">
        <v>22</v>
      </c>
      <c r="B24" s="15" t="s">
        <v>319</v>
      </c>
      <c r="C24" s="15" t="s">
        <v>452</v>
      </c>
      <c r="D24" s="8" t="s">
        <v>441</v>
      </c>
      <c r="E24" s="10"/>
      <c r="F24" s="10"/>
      <c r="G24" s="10"/>
      <c r="H24" s="10"/>
      <c r="I24" s="10"/>
      <c r="J24" s="10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</row>
    <row r="25" spans="1:233" s="4" customFormat="1" ht="24" customHeight="1">
      <c r="A25" s="7">
        <v>23</v>
      </c>
      <c r="B25" s="15" t="s">
        <v>324</v>
      </c>
      <c r="C25" s="15" t="s">
        <v>453</v>
      </c>
      <c r="D25" s="8" t="s">
        <v>441</v>
      </c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</row>
    <row r="26" spans="1:233" s="4" customFormat="1" ht="24" customHeight="1">
      <c r="A26" s="7">
        <v>24</v>
      </c>
      <c r="B26" s="15" t="s">
        <v>334</v>
      </c>
      <c r="C26" s="15" t="s">
        <v>454</v>
      </c>
      <c r="D26" s="8" t="s">
        <v>441</v>
      </c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</row>
    <row r="27" spans="1:233" s="4" customFormat="1" ht="24" customHeight="1">
      <c r="A27" s="7">
        <v>25</v>
      </c>
      <c r="B27" s="15" t="s">
        <v>347</v>
      </c>
      <c r="C27" s="15" t="s">
        <v>455</v>
      </c>
      <c r="D27" s="8" t="s">
        <v>441</v>
      </c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</row>
    <row r="28" spans="1:233" s="4" customFormat="1" ht="24" customHeight="1">
      <c r="A28" s="7">
        <v>26</v>
      </c>
      <c r="B28" s="15" t="s">
        <v>373</v>
      </c>
      <c r="C28" s="15" t="s">
        <v>456</v>
      </c>
      <c r="D28" s="8" t="s">
        <v>441</v>
      </c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</row>
    <row r="29" spans="1:239" ht="24" customHeight="1">
      <c r="A29" s="7">
        <v>27</v>
      </c>
      <c r="B29" s="15" t="s">
        <v>124</v>
      </c>
      <c r="C29" s="15" t="s">
        <v>457</v>
      </c>
      <c r="D29" s="8" t="s">
        <v>458</v>
      </c>
      <c r="E29" s="13"/>
      <c r="F29" s="17"/>
      <c r="G29" s="17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HZ29" s="13"/>
      <c r="IA29" s="13"/>
      <c r="IB29" s="13"/>
      <c r="IC29" s="13"/>
      <c r="ID29" s="13"/>
      <c r="IE29" s="13"/>
    </row>
    <row r="30" spans="1:197" ht="24" customHeight="1">
      <c r="A30" s="7">
        <v>28</v>
      </c>
      <c r="B30" s="15" t="s">
        <v>204</v>
      </c>
      <c r="C30" s="15" t="s">
        <v>459</v>
      </c>
      <c r="D30" s="8" t="s">
        <v>458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</row>
    <row r="31" spans="1:197" ht="24" customHeight="1">
      <c r="A31" s="7">
        <v>29</v>
      </c>
      <c r="B31" s="15" t="s">
        <v>226</v>
      </c>
      <c r="C31" s="15" t="s">
        <v>460</v>
      </c>
      <c r="D31" s="8" t="s">
        <v>458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</row>
    <row r="32" spans="1:197" ht="24" customHeight="1">
      <c r="A32" s="7">
        <v>30</v>
      </c>
      <c r="B32" s="15" t="s">
        <v>251</v>
      </c>
      <c r="C32" s="15" t="s">
        <v>461</v>
      </c>
      <c r="D32" s="8" t="s">
        <v>458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</row>
    <row r="33" spans="1:197" ht="24" customHeight="1">
      <c r="A33" s="7">
        <v>31</v>
      </c>
      <c r="B33" s="15" t="s">
        <v>270</v>
      </c>
      <c r="C33" s="15" t="s">
        <v>462</v>
      </c>
      <c r="D33" s="8" t="s">
        <v>458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</row>
    <row r="34" spans="1:197" ht="24" customHeight="1">
      <c r="A34" s="7">
        <v>32</v>
      </c>
      <c r="B34" s="15" t="s">
        <v>270</v>
      </c>
      <c r="C34" s="15" t="s">
        <v>463</v>
      </c>
      <c r="D34" s="8" t="s">
        <v>458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</row>
    <row r="35" spans="1:197" ht="24" customHeight="1">
      <c r="A35" s="7">
        <v>33</v>
      </c>
      <c r="B35" s="15" t="s">
        <v>319</v>
      </c>
      <c r="C35" s="15" t="s">
        <v>464</v>
      </c>
      <c r="D35" s="8" t="s">
        <v>458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</row>
    <row r="36" spans="1:197" ht="14.25">
      <c r="A36" s="13"/>
      <c r="B36" s="13"/>
      <c r="C36" s="17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</row>
    <row r="37" spans="1:197" ht="14.25">
      <c r="A37" s="13"/>
      <c r="B37" s="13"/>
      <c r="C37" s="17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</row>
    <row r="38" spans="1:197" ht="14.25">
      <c r="A38" s="13"/>
      <c r="B38" s="13"/>
      <c r="C38" s="17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</row>
    <row r="39" spans="1:197" ht="14.25">
      <c r="A39" s="13"/>
      <c r="B39" s="13"/>
      <c r="C39" s="17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</row>
    <row r="40" spans="1:197" ht="14.25">
      <c r="A40" s="13"/>
      <c r="B40" s="13"/>
      <c r="C40" s="17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</row>
    <row r="41" spans="1:197" ht="14.25">
      <c r="A41" s="13"/>
      <c r="B41" s="13"/>
      <c r="C41" s="17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</row>
    <row r="42" spans="1:197" ht="14.25">
      <c r="A42" s="13"/>
      <c r="B42" s="13"/>
      <c r="C42" s="17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</row>
    <row r="43" spans="1:197" ht="14.25">
      <c r="A43" s="13"/>
      <c r="B43" s="13"/>
      <c r="C43" s="17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</row>
    <row r="44" spans="1:197" ht="14.25">
      <c r="A44" s="13"/>
      <c r="B44" s="13"/>
      <c r="C44" s="17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</row>
    <row r="45" spans="1:197" ht="14.25">
      <c r="A45" s="13"/>
      <c r="B45" s="13"/>
      <c r="C45" s="17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</row>
    <row r="46" spans="1:197" ht="14.25">
      <c r="A46" s="13"/>
      <c r="B46" s="13"/>
      <c r="C46" s="17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</row>
    <row r="47" spans="1:197" ht="14.25">
      <c r="A47" s="13"/>
      <c r="B47" s="13"/>
      <c r="C47" s="17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</row>
    <row r="48" spans="1:197" ht="14.25">
      <c r="A48" s="13"/>
      <c r="B48" s="13"/>
      <c r="C48" s="17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</row>
    <row r="49" spans="1:197" ht="14.25">
      <c r="A49" s="13"/>
      <c r="B49" s="13"/>
      <c r="C49" s="17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  <c r="GD49" s="13"/>
      <c r="GE49" s="13"/>
      <c r="GF49" s="13"/>
      <c r="GG49" s="13"/>
      <c r="GH49" s="13"/>
      <c r="GI49" s="13"/>
      <c r="GJ49" s="13"/>
      <c r="GK49" s="13"/>
      <c r="GL49" s="13"/>
      <c r="GM49" s="13"/>
      <c r="GN49" s="13"/>
      <c r="GO49" s="13"/>
    </row>
    <row r="50" spans="1:197" ht="14.25">
      <c r="A50" s="13"/>
      <c r="B50" s="13"/>
      <c r="C50" s="17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  <c r="GD50" s="13"/>
      <c r="GE50" s="13"/>
      <c r="GF50" s="13"/>
      <c r="GG50" s="13"/>
      <c r="GH50" s="13"/>
      <c r="GI50" s="13"/>
      <c r="GJ50" s="13"/>
      <c r="GK50" s="13"/>
      <c r="GL50" s="13"/>
      <c r="GM50" s="13"/>
      <c r="GN50" s="13"/>
      <c r="GO50" s="13"/>
    </row>
    <row r="51" spans="1:197" ht="14.25">
      <c r="A51" s="13"/>
      <c r="B51" s="13"/>
      <c r="C51" s="17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</row>
    <row r="52" spans="1:197" ht="14.25">
      <c r="A52" s="13"/>
      <c r="B52" s="13"/>
      <c r="C52" s="17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</row>
    <row r="53" spans="1:197" ht="14.25">
      <c r="A53" s="13"/>
      <c r="B53" s="13"/>
      <c r="C53" s="17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</row>
    <row r="54" spans="1:197" ht="14.25">
      <c r="A54" s="13"/>
      <c r="B54" s="13"/>
      <c r="C54" s="17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</row>
    <row r="55" spans="1:197" ht="14.25">
      <c r="A55" s="13"/>
      <c r="B55" s="13"/>
      <c r="C55" s="17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</row>
    <row r="56" spans="1:197" ht="14.25">
      <c r="A56" s="13"/>
      <c r="B56" s="13"/>
      <c r="C56" s="17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</row>
    <row r="57" spans="1:197" ht="14.25">
      <c r="A57" s="13"/>
      <c r="B57" s="13"/>
      <c r="C57" s="17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</row>
    <row r="58" spans="1:197" ht="14.25">
      <c r="A58" s="13"/>
      <c r="B58" s="13"/>
      <c r="C58" s="17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</row>
    <row r="59" spans="1:197" ht="14.25">
      <c r="A59" s="13"/>
      <c r="B59" s="13"/>
      <c r="C59" s="17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  <c r="GD59" s="13"/>
      <c r="GE59" s="13"/>
      <c r="GF59" s="13"/>
      <c r="GG59" s="13"/>
      <c r="GH59" s="13"/>
      <c r="GI59" s="13"/>
      <c r="GJ59" s="13"/>
      <c r="GK59" s="13"/>
      <c r="GL59" s="13"/>
      <c r="GM59" s="13"/>
      <c r="GN59" s="13"/>
      <c r="GO59" s="13"/>
    </row>
    <row r="60" spans="1:197" ht="14.25">
      <c r="A60" s="13"/>
      <c r="B60" s="13"/>
      <c r="C60" s="17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</row>
    <row r="61" spans="1:197" ht="14.25">
      <c r="A61" s="13"/>
      <c r="B61" s="13"/>
      <c r="C61" s="17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</row>
    <row r="62" spans="1:197" ht="14.25">
      <c r="A62" s="13"/>
      <c r="B62" s="13"/>
      <c r="C62" s="17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  <c r="GD62" s="13"/>
      <c r="GE62" s="13"/>
      <c r="GF62" s="13"/>
      <c r="GG62" s="13"/>
      <c r="GH62" s="13"/>
      <c r="GI62" s="13"/>
      <c r="GJ62" s="13"/>
      <c r="GK62" s="13"/>
      <c r="GL62" s="13"/>
      <c r="GM62" s="13"/>
      <c r="GN62" s="13"/>
      <c r="GO62" s="13"/>
    </row>
    <row r="63" spans="1:197" ht="14.25">
      <c r="A63" s="13"/>
      <c r="B63" s="13"/>
      <c r="C63" s="17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</row>
    <row r="64" spans="1:197" ht="14.25">
      <c r="A64" s="13"/>
      <c r="B64" s="13"/>
      <c r="C64" s="17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</row>
    <row r="65" spans="1:197" ht="14.25">
      <c r="A65" s="13"/>
      <c r="B65" s="13"/>
      <c r="C65" s="17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</row>
    <row r="66" spans="1:197" ht="14.25">
      <c r="A66" s="13"/>
      <c r="B66" s="13"/>
      <c r="C66" s="17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</row>
    <row r="67" spans="1:197" ht="14.25">
      <c r="A67" s="13"/>
      <c r="B67" s="13"/>
      <c r="C67" s="17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  <c r="DY67" s="13"/>
      <c r="DZ67" s="13"/>
      <c r="EA67" s="13"/>
      <c r="EB67" s="13"/>
      <c r="EC67" s="13"/>
      <c r="ED67" s="13"/>
      <c r="EE67" s="13"/>
      <c r="EF67" s="13"/>
      <c r="EG67" s="13"/>
      <c r="EH67" s="13"/>
      <c r="EI67" s="13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  <c r="GD67" s="13"/>
      <c r="GE67" s="13"/>
      <c r="GF67" s="13"/>
      <c r="GG67" s="13"/>
      <c r="GH67" s="13"/>
      <c r="GI67" s="13"/>
      <c r="GJ67" s="13"/>
      <c r="GK67" s="13"/>
      <c r="GL67" s="13"/>
      <c r="GM67" s="13"/>
      <c r="GN67" s="13"/>
      <c r="GO67" s="13"/>
    </row>
    <row r="68" spans="1:197" ht="14.25">
      <c r="A68" s="13"/>
      <c r="B68" s="13"/>
      <c r="C68" s="17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</row>
    <row r="69" spans="1:197" ht="14.25">
      <c r="A69" s="13"/>
      <c r="B69" s="13"/>
      <c r="C69" s="17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</row>
    <row r="70" spans="1:197" ht="14.25">
      <c r="A70" s="13"/>
      <c r="B70" s="13"/>
      <c r="C70" s="17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  <c r="DY70" s="13"/>
      <c r="DZ70" s="13"/>
      <c r="EA70" s="13"/>
      <c r="EB70" s="13"/>
      <c r="EC70" s="13"/>
      <c r="ED70" s="13"/>
      <c r="EE70" s="13"/>
      <c r="EF70" s="13"/>
      <c r="EG70" s="13"/>
      <c r="EH70" s="13"/>
      <c r="EI70" s="13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  <c r="GD70" s="13"/>
      <c r="GE70" s="13"/>
      <c r="GF70" s="13"/>
      <c r="GG70" s="13"/>
      <c r="GH70" s="13"/>
      <c r="GI70" s="13"/>
      <c r="GJ70" s="13"/>
      <c r="GK70" s="13"/>
      <c r="GL70" s="13"/>
      <c r="GM70" s="13"/>
      <c r="GN70" s="13"/>
      <c r="GO70" s="13"/>
    </row>
  </sheetData>
  <sheetProtection/>
  <autoFilter ref="A2:C35"/>
  <mergeCells count="1">
    <mergeCell ref="A1:D1"/>
  </mergeCells>
  <printOptions horizontalCentered="1"/>
  <pageMargins left="0.39" right="0.39" top="0.39" bottom="0.39" header="0.59" footer="0.24"/>
  <pageSetup firstPageNumber="1" useFirstPageNumber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29"/>
  <sheetViews>
    <sheetView zoomScaleSheetLayoutView="100" workbookViewId="0" topLeftCell="A1">
      <selection activeCell="D21" sqref="D21"/>
    </sheetView>
  </sheetViews>
  <sheetFormatPr defaultColWidth="9.00390625" defaultRowHeight="14.25"/>
  <cols>
    <col min="2" max="2" width="8.375" style="0" customWidth="1"/>
    <col min="3" max="3" width="32.00390625" style="0" customWidth="1"/>
    <col min="4" max="4" width="27.25390625" style="0" customWidth="1"/>
  </cols>
  <sheetData>
    <row r="1" spans="1:4" ht="43.5" customHeight="1">
      <c r="A1" s="1" t="s">
        <v>465</v>
      </c>
      <c r="B1" s="1"/>
      <c r="C1" s="1"/>
      <c r="D1" s="1"/>
    </row>
    <row r="2" spans="1:4" ht="14.25">
      <c r="A2" s="5" t="s">
        <v>87</v>
      </c>
      <c r="B2" s="5" t="s">
        <v>88</v>
      </c>
      <c r="C2" s="5" t="s">
        <v>89</v>
      </c>
      <c r="D2" s="6" t="s">
        <v>123</v>
      </c>
    </row>
    <row r="3" spans="1:4" ht="14.25">
      <c r="A3" s="7">
        <v>1</v>
      </c>
      <c r="B3" s="3" t="s">
        <v>124</v>
      </c>
      <c r="C3" s="3" t="s">
        <v>466</v>
      </c>
      <c r="D3" s="8" t="s">
        <v>467</v>
      </c>
    </row>
    <row r="4" spans="1:4" ht="14.25">
      <c r="A4" s="7">
        <v>2</v>
      </c>
      <c r="B4" s="3" t="s">
        <v>124</v>
      </c>
      <c r="C4" s="9" t="s">
        <v>468</v>
      </c>
      <c r="D4" s="8" t="s">
        <v>467</v>
      </c>
    </row>
    <row r="5" spans="1:4" ht="14.25">
      <c r="A5" s="7">
        <v>3</v>
      </c>
      <c r="B5" s="3" t="s">
        <v>124</v>
      </c>
      <c r="C5" s="9" t="s">
        <v>469</v>
      </c>
      <c r="D5" s="8" t="s">
        <v>467</v>
      </c>
    </row>
    <row r="6" spans="1:4" ht="14.25">
      <c r="A6" s="7">
        <v>4</v>
      </c>
      <c r="B6" s="3" t="s">
        <v>124</v>
      </c>
      <c r="C6" s="9" t="s">
        <v>470</v>
      </c>
      <c r="D6" s="8" t="s">
        <v>467</v>
      </c>
    </row>
    <row r="7" spans="1:4" ht="14.25">
      <c r="A7" s="7">
        <v>5</v>
      </c>
      <c r="B7" s="3" t="s">
        <v>124</v>
      </c>
      <c r="C7" s="3" t="s">
        <v>471</v>
      </c>
      <c r="D7" s="8" t="s">
        <v>467</v>
      </c>
    </row>
    <row r="8" spans="1:4" ht="14.25">
      <c r="A8" s="7">
        <v>6</v>
      </c>
      <c r="B8" s="3" t="s">
        <v>124</v>
      </c>
      <c r="C8" s="3" t="s">
        <v>472</v>
      </c>
      <c r="D8" s="8" t="s">
        <v>467</v>
      </c>
    </row>
    <row r="9" spans="1:4" ht="14.25">
      <c r="A9" s="7">
        <v>7</v>
      </c>
      <c r="B9" s="3" t="s">
        <v>124</v>
      </c>
      <c r="C9" s="3" t="s">
        <v>473</v>
      </c>
      <c r="D9" s="8" t="s">
        <v>467</v>
      </c>
    </row>
    <row r="10" spans="1:4" ht="14.25">
      <c r="A10" s="7">
        <v>8</v>
      </c>
      <c r="B10" s="3" t="s">
        <v>124</v>
      </c>
      <c r="C10" s="3" t="s">
        <v>474</v>
      </c>
      <c r="D10" s="8" t="s">
        <v>467</v>
      </c>
    </row>
    <row r="11" spans="1:4" ht="14.25">
      <c r="A11" s="7">
        <v>9</v>
      </c>
      <c r="B11" s="3" t="s">
        <v>124</v>
      </c>
      <c r="C11" s="3" t="s">
        <v>475</v>
      </c>
      <c r="D11" s="8" t="s">
        <v>467</v>
      </c>
    </row>
    <row r="12" spans="1:4" ht="14.25">
      <c r="A12" s="7">
        <v>10</v>
      </c>
      <c r="B12" s="3" t="s">
        <v>204</v>
      </c>
      <c r="C12" s="3" t="s">
        <v>476</v>
      </c>
      <c r="D12" s="8" t="s">
        <v>467</v>
      </c>
    </row>
    <row r="13" spans="1:4" ht="14.25">
      <c r="A13" s="7">
        <v>11</v>
      </c>
      <c r="B13" s="3" t="s">
        <v>226</v>
      </c>
      <c r="C13" s="3" t="s">
        <v>477</v>
      </c>
      <c r="D13" s="8" t="s">
        <v>467</v>
      </c>
    </row>
    <row r="14" spans="1:4" ht="14.25">
      <c r="A14" s="7">
        <v>12</v>
      </c>
      <c r="B14" s="3" t="s">
        <v>226</v>
      </c>
      <c r="C14" s="3" t="s">
        <v>478</v>
      </c>
      <c r="D14" s="8" t="s">
        <v>467</v>
      </c>
    </row>
    <row r="15" spans="1:4" ht="14.25">
      <c r="A15" s="7">
        <v>13</v>
      </c>
      <c r="B15" s="3" t="s">
        <v>251</v>
      </c>
      <c r="C15" s="3" t="s">
        <v>479</v>
      </c>
      <c r="D15" s="8" t="s">
        <v>467</v>
      </c>
    </row>
    <row r="16" spans="1:4" ht="14.25">
      <c r="A16" s="7">
        <v>14</v>
      </c>
      <c r="B16" s="3" t="s">
        <v>251</v>
      </c>
      <c r="C16" s="3" t="s">
        <v>480</v>
      </c>
      <c r="D16" s="8" t="s">
        <v>467</v>
      </c>
    </row>
    <row r="17" spans="1:4" ht="14.25">
      <c r="A17" s="7">
        <v>15</v>
      </c>
      <c r="B17" s="3" t="s">
        <v>270</v>
      </c>
      <c r="C17" s="3" t="s">
        <v>481</v>
      </c>
      <c r="D17" s="8" t="s">
        <v>467</v>
      </c>
    </row>
    <row r="18" spans="1:4" ht="14.25">
      <c r="A18" s="7">
        <v>16</v>
      </c>
      <c r="B18" s="3" t="s">
        <v>270</v>
      </c>
      <c r="C18" s="9" t="s">
        <v>482</v>
      </c>
      <c r="D18" s="8" t="s">
        <v>467</v>
      </c>
    </row>
    <row r="19" spans="1:4" ht="14.25">
      <c r="A19" s="7">
        <v>17</v>
      </c>
      <c r="B19" s="3" t="s">
        <v>270</v>
      </c>
      <c r="C19" s="3" t="s">
        <v>483</v>
      </c>
      <c r="D19" s="8" t="s">
        <v>467</v>
      </c>
    </row>
    <row r="20" spans="1:4" ht="14.25">
      <c r="A20" s="7">
        <v>18</v>
      </c>
      <c r="B20" s="3" t="s">
        <v>270</v>
      </c>
      <c r="C20" s="3" t="s">
        <v>484</v>
      </c>
      <c r="D20" s="8" t="s">
        <v>467</v>
      </c>
    </row>
    <row r="21" spans="1:4" ht="14.25">
      <c r="A21" s="7">
        <v>19</v>
      </c>
      <c r="B21" s="3" t="s">
        <v>270</v>
      </c>
      <c r="C21" s="3" t="s">
        <v>485</v>
      </c>
      <c r="D21" s="8" t="s">
        <v>467</v>
      </c>
    </row>
    <row r="22" spans="1:4" ht="14.25">
      <c r="A22" s="7">
        <v>20</v>
      </c>
      <c r="B22" s="3" t="s">
        <v>270</v>
      </c>
      <c r="C22" s="3" t="s">
        <v>486</v>
      </c>
      <c r="D22" s="8" t="s">
        <v>467</v>
      </c>
    </row>
    <row r="23" spans="1:4" ht="14.25">
      <c r="A23" s="7">
        <v>21</v>
      </c>
      <c r="B23" s="3" t="s">
        <v>270</v>
      </c>
      <c r="C23" s="3" t="s">
        <v>487</v>
      </c>
      <c r="D23" s="8" t="s">
        <v>467</v>
      </c>
    </row>
    <row r="24" spans="1:4" ht="14.25">
      <c r="A24" s="7">
        <v>22</v>
      </c>
      <c r="B24" s="3" t="s">
        <v>270</v>
      </c>
      <c r="C24" s="3" t="s">
        <v>488</v>
      </c>
      <c r="D24" s="8" t="s">
        <v>467</v>
      </c>
    </row>
    <row r="25" spans="1:4" ht="14.25">
      <c r="A25" s="7">
        <v>23</v>
      </c>
      <c r="B25" s="3" t="s">
        <v>270</v>
      </c>
      <c r="C25" s="3" t="s">
        <v>489</v>
      </c>
      <c r="D25" s="8" t="s">
        <v>467</v>
      </c>
    </row>
    <row r="26" spans="1:4" ht="14.25">
      <c r="A26" s="7">
        <v>24</v>
      </c>
      <c r="B26" s="3" t="s">
        <v>319</v>
      </c>
      <c r="C26" s="3" t="s">
        <v>490</v>
      </c>
      <c r="D26" s="8" t="s">
        <v>467</v>
      </c>
    </row>
    <row r="27" spans="1:4" ht="14.25">
      <c r="A27" s="7">
        <v>25</v>
      </c>
      <c r="B27" s="3" t="s">
        <v>319</v>
      </c>
      <c r="C27" s="3" t="s">
        <v>491</v>
      </c>
      <c r="D27" s="8" t="s">
        <v>467</v>
      </c>
    </row>
    <row r="28" spans="1:233" s="4" customFormat="1" ht="14.25" customHeight="1">
      <c r="A28" s="7">
        <v>26</v>
      </c>
      <c r="B28" s="3" t="s">
        <v>319</v>
      </c>
      <c r="C28" s="3" t="s">
        <v>492</v>
      </c>
      <c r="D28" s="3" t="s">
        <v>467</v>
      </c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</row>
    <row r="29" spans="1:4" ht="14.25">
      <c r="A29" s="7">
        <v>27</v>
      </c>
      <c r="B29" s="3" t="s">
        <v>324</v>
      </c>
      <c r="C29" s="3" t="s">
        <v>493</v>
      </c>
      <c r="D29" s="8" t="s">
        <v>467</v>
      </c>
    </row>
  </sheetData>
  <sheetProtection/>
  <mergeCells count="1">
    <mergeCell ref="A1:D1"/>
  </mergeCells>
  <printOptions horizontalCentered="1"/>
  <pageMargins left="0.39" right="0.39" top="0.79" bottom="0.79" header="0.51" footer="0.51"/>
  <pageSetup firstPageNumber="1" useFirstPageNumber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C15" sqref="C15"/>
    </sheetView>
  </sheetViews>
  <sheetFormatPr defaultColWidth="9.00390625" defaultRowHeight="14.25"/>
  <cols>
    <col min="2" max="2" width="10.125" style="0" customWidth="1"/>
    <col min="3" max="3" width="49.625" style="0" customWidth="1"/>
  </cols>
  <sheetData>
    <row r="1" spans="1:3" ht="45" customHeight="1">
      <c r="A1" s="1" t="s">
        <v>494</v>
      </c>
      <c r="B1" s="1"/>
      <c r="C1" s="1"/>
    </row>
    <row r="2" spans="1:3" ht="14.25">
      <c r="A2" s="2" t="s">
        <v>87</v>
      </c>
      <c r="B2" s="2" t="s">
        <v>495</v>
      </c>
      <c r="C2" s="2" t="s">
        <v>89</v>
      </c>
    </row>
    <row r="3" spans="1:3" ht="14.25">
      <c r="A3" s="3">
        <v>1</v>
      </c>
      <c r="B3" s="3" t="s">
        <v>204</v>
      </c>
      <c r="C3" s="3" t="s">
        <v>224</v>
      </c>
    </row>
    <row r="4" spans="1:3" ht="14.25">
      <c r="A4" s="3">
        <v>2</v>
      </c>
      <c r="B4" s="3" t="s">
        <v>305</v>
      </c>
      <c r="C4" s="3" t="s">
        <v>317</v>
      </c>
    </row>
    <row r="5" spans="1:3" ht="14.25">
      <c r="A5" s="3">
        <v>3</v>
      </c>
      <c r="B5" s="3" t="s">
        <v>124</v>
      </c>
      <c r="C5" s="3" t="s">
        <v>496</v>
      </c>
    </row>
    <row r="6" spans="1:3" ht="14.25">
      <c r="A6" s="3">
        <v>4</v>
      </c>
      <c r="B6" s="3" t="s">
        <v>124</v>
      </c>
      <c r="C6" s="3" t="s">
        <v>497</v>
      </c>
    </row>
    <row r="7" spans="1:3" ht="14.25">
      <c r="A7" s="3">
        <v>5</v>
      </c>
      <c r="B7" s="3" t="s">
        <v>124</v>
      </c>
      <c r="C7" s="3" t="s">
        <v>498</v>
      </c>
    </row>
    <row r="8" spans="1:3" ht="14.25">
      <c r="A8" s="3">
        <v>6</v>
      </c>
      <c r="B8" s="3" t="s">
        <v>204</v>
      </c>
      <c r="C8" s="3" t="s">
        <v>499</v>
      </c>
    </row>
    <row r="9" spans="1:3" ht="14.25">
      <c r="A9" s="3">
        <v>7</v>
      </c>
      <c r="B9" s="3" t="s">
        <v>204</v>
      </c>
      <c r="C9" s="3" t="s">
        <v>500</v>
      </c>
    </row>
    <row r="10" spans="1:3" ht="14.25">
      <c r="A10" s="3">
        <v>8</v>
      </c>
      <c r="B10" s="3" t="s">
        <v>270</v>
      </c>
      <c r="C10" s="3" t="s">
        <v>501</v>
      </c>
    </row>
    <row r="11" spans="1:3" ht="14.25">
      <c r="A11" s="3">
        <v>9</v>
      </c>
      <c r="B11" s="3" t="s">
        <v>347</v>
      </c>
      <c r="C11" s="3" t="s">
        <v>502</v>
      </c>
    </row>
  </sheetData>
  <sheetProtection/>
  <mergeCells count="1">
    <mergeCell ref="A1:C1"/>
  </mergeCells>
  <printOptions horizontalCentered="1"/>
  <pageMargins left="0.39" right="0.39" top="0.98" bottom="0.98" header="0.51" footer="0.51"/>
  <pageSetup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曲超</cp:lastModifiedBy>
  <cp:lastPrinted>2018-01-24T07:18:52Z</cp:lastPrinted>
  <dcterms:created xsi:type="dcterms:W3CDTF">2011-09-13T11:12:31Z</dcterms:created>
  <dcterms:modified xsi:type="dcterms:W3CDTF">2018-01-31T06:26:22Z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